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Računovodstvo\Desktop\FINANCIJSKI IZVJEŠTAJI, PLANOVI I IZVRŠENJA\FI 2025 ZAVRŠNI\"/>
    </mc:Choice>
  </mc:AlternateContent>
  <xr:revisionPtr revIDLastSave="0" documentId="13_ncr:1_{15AEDA11-5DDF-48BB-9D8E-1243C167C6D9}"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List1" sheetId="11" r:id="rId3"/>
    <sheet name="RefStr" sheetId="3"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4">'PR-RAS'!$A$1:$F$1019</definedName>
    <definedName name="_xlnm.Print_Area" localSheetId="7">'P-VRIO'!$A$1:$E$48</definedName>
    <definedName name="_xlnm.Print_Area" localSheetId="6">'RAS-funkcijski'!$A$1:$F$141</definedName>
    <definedName name="_xlnm.Print_Area" localSheetId="3">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c r="H329" i="9"/>
  <c r="G329" i="9"/>
  <c r="F329" i="9"/>
  <c r="H328" i="9"/>
  <c r="E328" i="9" s="1"/>
  <c r="B328" i="9" s="1"/>
  <c r="G328" i="9"/>
  <c r="F328" i="9"/>
  <c r="H327" i="9"/>
  <c r="G327" i="9"/>
  <c r="F327" i="9"/>
  <c r="H326" i="9"/>
  <c r="G326" i="9"/>
  <c r="F326" i="9"/>
  <c r="H325" i="9"/>
  <c r="G325" i="9"/>
  <c r="F325" i="9"/>
  <c r="E325" i="9"/>
  <c r="B325" i="9" s="1"/>
  <c r="H324" i="9"/>
  <c r="E324" i="9" s="1"/>
  <c r="B324" i="9" s="1"/>
  <c r="G324" i="9"/>
  <c r="F324" i="9"/>
  <c r="H323" i="9"/>
  <c r="G323" i="9"/>
  <c r="E323" i="9" s="1"/>
  <c r="B323" i="9" s="1"/>
  <c r="F323" i="9"/>
  <c r="H322" i="9"/>
  <c r="G322" i="9"/>
  <c r="F322" i="9"/>
  <c r="H321" i="9"/>
  <c r="G321" i="9"/>
  <c r="E321" i="9" s="1"/>
  <c r="B321" i="9" s="1"/>
  <c r="F321" i="9"/>
  <c r="H320" i="9"/>
  <c r="G320" i="9"/>
  <c r="E320" i="9" s="1"/>
  <c r="B320" i="9" s="1"/>
  <c r="F320" i="9"/>
  <c r="H319" i="9"/>
  <c r="G319" i="9"/>
  <c r="F319" i="9"/>
  <c r="E319" i="9"/>
  <c r="B319" i="9" s="1"/>
  <c r="H318" i="9"/>
  <c r="G318" i="9"/>
  <c r="F318" i="9"/>
  <c r="E318" i="9"/>
  <c r="B318" i="9"/>
  <c r="H317" i="9"/>
  <c r="G317" i="9"/>
  <c r="F317" i="9"/>
  <c r="E317" i="9"/>
  <c r="B317"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E305" i="9" s="1"/>
  <c r="B305" i="9" s="1"/>
  <c r="G305" i="9"/>
  <c r="F305" i="9"/>
  <c r="H304" i="9"/>
  <c r="G304" i="9"/>
  <c r="F304" i="9"/>
  <c r="E304" i="9"/>
  <c r="B304" i="9" s="1"/>
  <c r="H303" i="9"/>
  <c r="E303" i="9" s="1"/>
  <c r="B303" i="9" s="1"/>
  <c r="G303" i="9"/>
  <c r="F303" i="9"/>
  <c r="F302" i="9"/>
  <c r="F301" i="9"/>
  <c r="F300" i="9"/>
  <c r="F299" i="9"/>
  <c r="F298" i="9" s="1"/>
  <c r="F297" i="9"/>
  <c r="L296" i="9"/>
  <c r="F296" i="9" s="1"/>
  <c r="H296" i="9"/>
  <c r="F295" i="9"/>
  <c r="I294" i="9"/>
  <c r="H294" i="9"/>
  <c r="E294" i="9" s="1"/>
  <c r="B294" i="9" s="1"/>
  <c r="F294" i="9"/>
  <c r="E293" i="9"/>
  <c r="M292" i="9"/>
  <c r="L292" i="9"/>
  <c r="F292" i="9"/>
  <c r="E292" i="9"/>
  <c r="B292" i="9" s="1"/>
  <c r="M291" i="9"/>
  <c r="L291" i="9"/>
  <c r="F291" i="9"/>
  <c r="E291" i="9"/>
  <c r="B291" i="9" s="1"/>
  <c r="M290" i="9"/>
  <c r="L290" i="9"/>
  <c r="F290" i="9" s="1"/>
  <c r="B290" i="9" s="1"/>
  <c r="E290" i="9"/>
  <c r="M289" i="9"/>
  <c r="L289" i="9"/>
  <c r="F289" i="9"/>
  <c r="E289" i="9"/>
  <c r="B289" i="9"/>
  <c r="M288" i="9"/>
  <c r="L288" i="9"/>
  <c r="F288" i="9" s="1"/>
  <c r="E288" i="9"/>
  <c r="M287" i="9"/>
  <c r="L287" i="9"/>
  <c r="F287" i="9" s="1"/>
  <c r="B287" i="9" s="1"/>
  <c r="E287" i="9"/>
  <c r="M286" i="9"/>
  <c r="L286" i="9"/>
  <c r="F286" i="9"/>
  <c r="E286" i="9"/>
  <c r="B286" i="9" s="1"/>
  <c r="M285" i="9"/>
  <c r="L285" i="9"/>
  <c r="F285" i="9"/>
  <c r="E285" i="9"/>
  <c r="B285" i="9" s="1"/>
  <c r="M284" i="9"/>
  <c r="L284" i="9"/>
  <c r="F284" i="9" s="1"/>
  <c r="B284" i="9" s="1"/>
  <c r="E284" i="9"/>
  <c r="M283" i="9"/>
  <c r="L283" i="9"/>
  <c r="F283" i="9"/>
  <c r="E283" i="9"/>
  <c r="B283" i="9"/>
  <c r="M282" i="9"/>
  <c r="L282" i="9"/>
  <c r="F282" i="9" s="1"/>
  <c r="E282" i="9"/>
  <c r="M281" i="9"/>
  <c r="L281" i="9"/>
  <c r="F281" i="9" s="1"/>
  <c r="B281" i="9" s="1"/>
  <c r="E281" i="9"/>
  <c r="M280" i="9"/>
  <c r="L280" i="9"/>
  <c r="F280" i="9"/>
  <c r="E280" i="9"/>
  <c r="B280" i="9" s="1"/>
  <c r="M279" i="9"/>
  <c r="L279" i="9"/>
  <c r="F279" i="9"/>
  <c r="E279" i="9"/>
  <c r="B279" i="9" s="1"/>
  <c r="M278" i="9"/>
  <c r="L278" i="9"/>
  <c r="F278" i="9" s="1"/>
  <c r="B278" i="9" s="1"/>
  <c r="E278" i="9"/>
  <c r="M277" i="9"/>
  <c r="L277" i="9"/>
  <c r="F277" i="9"/>
  <c r="E277" i="9"/>
  <c r="B277" i="9"/>
  <c r="M276" i="9"/>
  <c r="L276" i="9"/>
  <c r="F276" i="9" s="1"/>
  <c r="E276" i="9"/>
  <c r="B276" i="9" s="1"/>
  <c r="M275" i="9"/>
  <c r="L275" i="9"/>
  <c r="F275" i="9" s="1"/>
  <c r="B275" i="9" s="1"/>
  <c r="E275" i="9"/>
  <c r="M274" i="9"/>
  <c r="L274" i="9"/>
  <c r="F274" i="9"/>
  <c r="E274" i="9"/>
  <c r="B274" i="9" s="1"/>
  <c r="M273" i="9"/>
  <c r="L273" i="9"/>
  <c r="F273" i="9"/>
  <c r="E273" i="9"/>
  <c r="B273" i="9" s="1"/>
  <c r="M272" i="9"/>
  <c r="L272" i="9"/>
  <c r="F272" i="9" s="1"/>
  <c r="B272" i="9" s="1"/>
  <c r="E272" i="9"/>
  <c r="M271" i="9"/>
  <c r="L271" i="9"/>
  <c r="F271" i="9"/>
  <c r="E271" i="9"/>
  <c r="B271" i="9"/>
  <c r="M270" i="9"/>
  <c r="F270" i="9" s="1"/>
  <c r="L270" i="9"/>
  <c r="E270" i="9"/>
  <c r="M269" i="9"/>
  <c r="L269" i="9"/>
  <c r="F269" i="9" s="1"/>
  <c r="B269" i="9" s="1"/>
  <c r="E269" i="9"/>
  <c r="M268" i="9"/>
  <c r="L268" i="9"/>
  <c r="F268" i="9"/>
  <c r="E268" i="9"/>
  <c r="B268" i="9" s="1"/>
  <c r="M267" i="9"/>
  <c r="L267" i="9"/>
  <c r="F267" i="9"/>
  <c r="E267" i="9"/>
  <c r="B267" i="9" s="1"/>
  <c r="M266" i="9"/>
  <c r="L266" i="9"/>
  <c r="F266" i="9" s="1"/>
  <c r="B266" i="9" s="1"/>
  <c r="E266" i="9"/>
  <c r="M265" i="9"/>
  <c r="L265" i="9"/>
  <c r="F265" i="9"/>
  <c r="E265" i="9"/>
  <c r="B265" i="9"/>
  <c r="M264" i="9"/>
  <c r="L264" i="9"/>
  <c r="F264" i="9" s="1"/>
  <c r="E264" i="9"/>
  <c r="M263" i="9"/>
  <c r="L263" i="9"/>
  <c r="F263" i="9" s="1"/>
  <c r="B263" i="9" s="1"/>
  <c r="E263" i="9"/>
  <c r="M262" i="9"/>
  <c r="L262" i="9"/>
  <c r="F262" i="9"/>
  <c r="E262" i="9"/>
  <c r="B262" i="9" s="1"/>
  <c r="M261" i="9"/>
  <c r="L261" i="9"/>
  <c r="F261" i="9"/>
  <c r="E261" i="9"/>
  <c r="B261" i="9" s="1"/>
  <c r="M260" i="9"/>
  <c r="L260" i="9"/>
  <c r="F260" i="9" s="1"/>
  <c r="B260" i="9" s="1"/>
  <c r="E260" i="9"/>
  <c r="M259" i="9"/>
  <c r="L259" i="9"/>
  <c r="F259" i="9"/>
  <c r="E259" i="9"/>
  <c r="B259" i="9"/>
  <c r="M258" i="9"/>
  <c r="L258" i="9"/>
  <c r="F258" i="9" s="1"/>
  <c r="E258" i="9"/>
  <c r="B258" i="9" s="1"/>
  <c r="M257" i="9"/>
  <c r="L257" i="9"/>
  <c r="F257" i="9" s="1"/>
  <c r="B257" i="9" s="1"/>
  <c r="E257" i="9"/>
  <c r="M256" i="9"/>
  <c r="L256" i="9"/>
  <c r="F256" i="9"/>
  <c r="E256" i="9"/>
  <c r="B256" i="9" s="1"/>
  <c r="M255" i="9"/>
  <c r="L255" i="9"/>
  <c r="F255" i="9"/>
  <c r="E255" i="9"/>
  <c r="B255" i="9" s="1"/>
  <c r="M254" i="9"/>
  <c r="L254" i="9"/>
  <c r="F254" i="9" s="1"/>
  <c r="B254" i="9" s="1"/>
  <c r="E254" i="9"/>
  <c r="M253" i="9"/>
  <c r="L253" i="9"/>
  <c r="F253" i="9"/>
  <c r="E253" i="9"/>
  <c r="B253" i="9"/>
  <c r="M252" i="9"/>
  <c r="F252" i="9" s="1"/>
  <c r="L252" i="9"/>
  <c r="E252" i="9"/>
  <c r="M251" i="9"/>
  <c r="L251" i="9"/>
  <c r="F251" i="9" s="1"/>
  <c r="B251" i="9" s="1"/>
  <c r="E251" i="9"/>
  <c r="M250" i="9"/>
  <c r="L250" i="9"/>
  <c r="F250" i="9"/>
  <c r="E250" i="9"/>
  <c r="B250" i="9" s="1"/>
  <c r="M249" i="9"/>
  <c r="L249" i="9"/>
  <c r="F249" i="9"/>
  <c r="E249" i="9"/>
  <c r="B249" i="9" s="1"/>
  <c r="M248" i="9"/>
  <c r="L248" i="9"/>
  <c r="F248" i="9" s="1"/>
  <c r="B248" i="9" s="1"/>
  <c r="E248" i="9"/>
  <c r="M247" i="9"/>
  <c r="L247" i="9"/>
  <c r="F247" i="9"/>
  <c r="E247" i="9"/>
  <c r="B247" i="9"/>
  <c r="M246" i="9"/>
  <c r="L246" i="9"/>
  <c r="F246" i="9" s="1"/>
  <c r="E246" i="9"/>
  <c r="M245" i="9"/>
  <c r="L245" i="9"/>
  <c r="F245" i="9" s="1"/>
  <c r="B245" i="9" s="1"/>
  <c r="E245" i="9"/>
  <c r="M244" i="9"/>
  <c r="L244" i="9"/>
  <c r="F244" i="9"/>
  <c r="E244" i="9"/>
  <c r="B244" i="9" s="1"/>
  <c r="M243" i="9"/>
  <c r="L243" i="9"/>
  <c r="F243" i="9"/>
  <c r="E243" i="9"/>
  <c r="B243" i="9" s="1"/>
  <c r="M242" i="9"/>
  <c r="L242" i="9"/>
  <c r="F242" i="9" s="1"/>
  <c r="B242" i="9" s="1"/>
  <c r="E242" i="9"/>
  <c r="M241" i="9"/>
  <c r="L241" i="9"/>
  <c r="F241" i="9"/>
  <c r="E241" i="9"/>
  <c r="B241" i="9"/>
  <c r="M240" i="9"/>
  <c r="L240" i="9"/>
  <c r="F240" i="9" s="1"/>
  <c r="E240" i="9"/>
  <c r="B240" i="9" s="1"/>
  <c r="M239" i="9"/>
  <c r="L239" i="9"/>
  <c r="F239" i="9" s="1"/>
  <c r="B239" i="9" s="1"/>
  <c r="E239" i="9"/>
  <c r="M238" i="9"/>
  <c r="L238" i="9"/>
  <c r="F238" i="9"/>
  <c r="E238" i="9"/>
  <c r="B238" i="9" s="1"/>
  <c r="M237" i="9"/>
  <c r="L237" i="9"/>
  <c r="F237" i="9"/>
  <c r="E237" i="9"/>
  <c r="B237" i="9" s="1"/>
  <c r="M236" i="9"/>
  <c r="L236" i="9"/>
  <c r="F236" i="9" s="1"/>
  <c r="B236" i="9" s="1"/>
  <c r="E236" i="9"/>
  <c r="M235" i="9"/>
  <c r="L235" i="9"/>
  <c r="F235" i="9"/>
  <c r="E235" i="9"/>
  <c r="B235" i="9"/>
  <c r="M234" i="9"/>
  <c r="F234" i="9" s="1"/>
  <c r="L234" i="9"/>
  <c r="E234" i="9"/>
  <c r="M233" i="9"/>
  <c r="L233" i="9"/>
  <c r="F233" i="9" s="1"/>
  <c r="B233" i="9" s="1"/>
  <c r="E233" i="9"/>
  <c r="M232" i="9"/>
  <c r="L232" i="9"/>
  <c r="F232" i="9"/>
  <c r="B232" i="9" s="1"/>
  <c r="E232" i="9"/>
  <c r="M231" i="9"/>
  <c r="L231" i="9"/>
  <c r="F231" i="9"/>
  <c r="E231" i="9"/>
  <c r="B231" i="9" s="1"/>
  <c r="M230" i="9"/>
  <c r="L230" i="9"/>
  <c r="F230" i="9" s="1"/>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G169" i="9"/>
  <c r="F169" i="9"/>
  <c r="E169" i="9"/>
  <c r="B169" i="9"/>
  <c r="H168" i="9"/>
  <c r="G168" i="9"/>
  <c r="E168" i="9" s="1"/>
  <c r="B168" i="9" s="1"/>
  <c r="F168" i="9"/>
  <c r="H167" i="9"/>
  <c r="E167" i="9" s="1"/>
  <c r="B167" i="9" s="1"/>
  <c r="G167" i="9"/>
  <c r="F167" i="9"/>
  <c r="H166" i="9"/>
  <c r="G166" i="9"/>
  <c r="E166" i="9" s="1"/>
  <c r="B166" i="9" s="1"/>
  <c r="F166" i="9"/>
  <c r="H165" i="9"/>
  <c r="G165" i="9"/>
  <c r="E165" i="9" s="1"/>
  <c r="B165" i="9" s="1"/>
  <c r="F165" i="9"/>
  <c r="H164" i="9"/>
  <c r="G164" i="9"/>
  <c r="F164" i="9"/>
  <c r="E164" i="9"/>
  <c r="B164" i="9" s="1"/>
  <c r="H163" i="9"/>
  <c r="G163" i="9"/>
  <c r="F163" i="9"/>
  <c r="E163" i="9"/>
  <c r="B163" i="9"/>
  <c r="H162" i="9"/>
  <c r="G162" i="9"/>
  <c r="E162" i="9" s="1"/>
  <c r="B162" i="9" s="1"/>
  <c r="F162" i="9"/>
  <c r="H161" i="9"/>
  <c r="E161" i="9" s="1"/>
  <c r="B161" i="9" s="1"/>
  <c r="G161" i="9"/>
  <c r="F161" i="9"/>
  <c r="H160" i="9"/>
  <c r="G160" i="9"/>
  <c r="E160" i="9" s="1"/>
  <c r="B160" i="9" s="1"/>
  <c r="F160" i="9"/>
  <c r="H159" i="9"/>
  <c r="G159" i="9"/>
  <c r="E159" i="9" s="1"/>
  <c r="B159" i="9" s="1"/>
  <c r="F159" i="9"/>
  <c r="H158" i="9"/>
  <c r="G158" i="9"/>
  <c r="F158" i="9"/>
  <c r="E158" i="9"/>
  <c r="B158" i="9" s="1"/>
  <c r="H157" i="9"/>
  <c r="G157" i="9"/>
  <c r="F157" i="9"/>
  <c r="E157" i="9"/>
  <c r="B157" i="9"/>
  <c r="F156" i="9"/>
  <c r="H155" i="9"/>
  <c r="G155" i="9"/>
  <c r="F155" i="9"/>
  <c r="E155" i="9"/>
  <c r="B155" i="9"/>
  <c r="H154" i="9"/>
  <c r="G154" i="9"/>
  <c r="E154" i="9" s="1"/>
  <c r="B154" i="9" s="1"/>
  <c r="F154" i="9"/>
  <c r="H153" i="9"/>
  <c r="E153" i="9" s="1"/>
  <c r="B153" i="9" s="1"/>
  <c r="G153" i="9"/>
  <c r="F153" i="9"/>
  <c r="H152" i="9"/>
  <c r="G152" i="9"/>
  <c r="E152" i="9" s="1"/>
  <c r="B152" i="9" s="1"/>
  <c r="F152" i="9"/>
  <c r="H151" i="9"/>
  <c r="G151" i="9"/>
  <c r="E151" i="9" s="1"/>
  <c r="B151" i="9" s="1"/>
  <c r="F151" i="9"/>
  <c r="H150" i="9"/>
  <c r="G150" i="9"/>
  <c r="F150" i="9"/>
  <c r="E150" i="9"/>
  <c r="B150" i="9" s="1"/>
  <c r="H149" i="9"/>
  <c r="G149" i="9"/>
  <c r="F149" i="9"/>
  <c r="E149" i="9"/>
  <c r="B149" i="9"/>
  <c r="H148" i="9"/>
  <c r="G148" i="9"/>
  <c r="E148" i="9" s="1"/>
  <c r="B148" i="9" s="1"/>
  <c r="F148" i="9"/>
  <c r="H147" i="9"/>
  <c r="E147" i="9" s="1"/>
  <c r="B147" i="9" s="1"/>
  <c r="G147" i="9"/>
  <c r="F147" i="9"/>
  <c r="H146" i="9"/>
  <c r="G146" i="9"/>
  <c r="E146" i="9" s="1"/>
  <c r="B146" i="9" s="1"/>
  <c r="F146" i="9"/>
  <c r="H145" i="9"/>
  <c r="G145" i="9"/>
  <c r="E145" i="9" s="1"/>
  <c r="B145" i="9" s="1"/>
  <c r="F145" i="9"/>
  <c r="H144" i="9"/>
  <c r="G144" i="9"/>
  <c r="F144" i="9"/>
  <c r="E144" i="9"/>
  <c r="B144" i="9" s="1"/>
  <c r="H143" i="9"/>
  <c r="G143" i="9"/>
  <c r="F143" i="9"/>
  <c r="E143" i="9"/>
  <c r="B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E138" i="9"/>
  <c r="B138" i="9" s="1"/>
  <c r="H137" i="9"/>
  <c r="G137" i="9"/>
  <c r="F137" i="9"/>
  <c r="E137" i="9"/>
  <c r="B137" i="9"/>
  <c r="H136" i="9"/>
  <c r="G136" i="9"/>
  <c r="E136" i="9" s="1"/>
  <c r="B136" i="9" s="1"/>
  <c r="F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c r="H130" i="9"/>
  <c r="G130" i="9"/>
  <c r="E130" i="9" s="1"/>
  <c r="B130" i="9" s="1"/>
  <c r="F130" i="9"/>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B125" i="9"/>
  <c r="H124" i="9"/>
  <c r="G124" i="9"/>
  <c r="E124" i="9" s="1"/>
  <c r="B124" i="9" s="1"/>
  <c r="F124" i="9"/>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c r="H118" i="9"/>
  <c r="G118" i="9"/>
  <c r="E118" i="9" s="1"/>
  <c r="B118" i="9" s="1"/>
  <c r="F118" i="9"/>
  <c r="H117" i="9"/>
  <c r="E117" i="9" s="1"/>
  <c r="B117" i="9" s="1"/>
  <c r="G117" i="9"/>
  <c r="F117" i="9"/>
  <c r="H116" i="9"/>
  <c r="G116" i="9"/>
  <c r="E116" i="9" s="1"/>
  <c r="B116" i="9" s="1"/>
  <c r="F116" i="9"/>
  <c r="H115" i="9"/>
  <c r="G115" i="9"/>
  <c r="E115" i="9" s="1"/>
  <c r="B115" i="9" s="1"/>
  <c r="F115" i="9"/>
  <c r="H114" i="9"/>
  <c r="G114" i="9"/>
  <c r="F114" i="9"/>
  <c r="E114" i="9"/>
  <c r="B114" i="9" s="1"/>
  <c r="H113" i="9"/>
  <c r="G113" i="9"/>
  <c r="F113" i="9"/>
  <c r="E113" i="9"/>
  <c r="B113" i="9"/>
  <c r="H112" i="9"/>
  <c r="G112" i="9"/>
  <c r="E112" i="9" s="1"/>
  <c r="B112" i="9" s="1"/>
  <c r="F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c r="H106" i="9"/>
  <c r="G106" i="9"/>
  <c r="E106" i="9" s="1"/>
  <c r="B106" i="9" s="1"/>
  <c r="F106" i="9"/>
  <c r="H105" i="9"/>
  <c r="E105" i="9" s="1"/>
  <c r="B105" i="9" s="1"/>
  <c r="G105" i="9"/>
  <c r="F105" i="9"/>
  <c r="H104" i="9"/>
  <c r="G104" i="9"/>
  <c r="E104" i="9" s="1"/>
  <c r="B104" i="9" s="1"/>
  <c r="F104" i="9"/>
  <c r="H103" i="9"/>
  <c r="G103" i="9"/>
  <c r="E103" i="9" s="1"/>
  <c r="B103" i="9" s="1"/>
  <c r="F103" i="9"/>
  <c r="H102" i="9"/>
  <c r="G102" i="9"/>
  <c r="F102" i="9"/>
  <c r="E102" i="9"/>
  <c r="B102" i="9" s="1"/>
  <c r="H101" i="9"/>
  <c r="G101" i="9"/>
  <c r="F101" i="9"/>
  <c r="E101" i="9"/>
  <c r="B101" i="9"/>
  <c r="H100" i="9"/>
  <c r="G100" i="9"/>
  <c r="E100" i="9" s="1"/>
  <c r="B100" i="9" s="1"/>
  <c r="F100" i="9"/>
  <c r="H99" i="9"/>
  <c r="E99" i="9" s="1"/>
  <c r="B99" i="9" s="1"/>
  <c r="G99" i="9"/>
  <c r="F99" i="9"/>
  <c r="H98" i="9"/>
  <c r="G98" i="9"/>
  <c r="E98" i="9" s="1"/>
  <c r="B98" i="9" s="1"/>
  <c r="F98" i="9"/>
  <c r="H97" i="9"/>
  <c r="G97" i="9"/>
  <c r="E97" i="9" s="1"/>
  <c r="B97" i="9" s="1"/>
  <c r="F97" i="9"/>
  <c r="H96" i="9"/>
  <c r="G96" i="9"/>
  <c r="F96" i="9"/>
  <c r="E96" i="9"/>
  <c r="B96" i="9" s="1"/>
  <c r="H95" i="9"/>
  <c r="G95" i="9"/>
  <c r="F95" i="9"/>
  <c r="E95" i="9"/>
  <c r="B95" i="9"/>
  <c r="H94" i="9"/>
  <c r="G94" i="9"/>
  <c r="F94" i="9"/>
  <c r="E94" i="9"/>
  <c r="B94" i="9"/>
  <c r="H93" i="9"/>
  <c r="E93" i="9" s="1"/>
  <c r="B93" i="9" s="1"/>
  <c r="G93" i="9"/>
  <c r="F93" i="9"/>
  <c r="H92" i="9"/>
  <c r="G92" i="9"/>
  <c r="E92" i="9" s="1"/>
  <c r="B92" i="9" s="1"/>
  <c r="F92" i="9"/>
  <c r="H91" i="9"/>
  <c r="G91" i="9"/>
  <c r="E91" i="9" s="1"/>
  <c r="B91" i="9" s="1"/>
  <c r="F91" i="9"/>
  <c r="H90" i="9"/>
  <c r="G90" i="9"/>
  <c r="F90" i="9"/>
  <c r="E90" i="9"/>
  <c r="B90" i="9" s="1"/>
  <c r="H89" i="9"/>
  <c r="G89" i="9"/>
  <c r="F89" i="9"/>
  <c r="E89" i="9"/>
  <c r="B89" i="9"/>
  <c r="H88" i="9"/>
  <c r="G88" i="9"/>
  <c r="F88" i="9"/>
  <c r="E88" i="9"/>
  <c r="B88" i="9"/>
  <c r="H87" i="9"/>
  <c r="E87" i="9" s="1"/>
  <c r="B87" i="9" s="1"/>
  <c r="G87" i="9"/>
  <c r="F87" i="9"/>
  <c r="H86" i="9"/>
  <c r="G86" i="9"/>
  <c r="E86" i="9" s="1"/>
  <c r="B86" i="9" s="1"/>
  <c r="F86" i="9"/>
  <c r="H85" i="9"/>
  <c r="G85" i="9"/>
  <c r="E85" i="9" s="1"/>
  <c r="B85" i="9" s="1"/>
  <c r="F85" i="9"/>
  <c r="H84" i="9"/>
  <c r="G84" i="9"/>
  <c r="F84" i="9"/>
  <c r="E84" i="9"/>
  <c r="B84" i="9" s="1"/>
  <c r="H83" i="9"/>
  <c r="G83" i="9"/>
  <c r="F83" i="9"/>
  <c r="E83" i="9"/>
  <c r="B83" i="9"/>
  <c r="H82" i="9"/>
  <c r="G82" i="9"/>
  <c r="F82" i="9"/>
  <c r="E82" i="9"/>
  <c r="B82" i="9"/>
  <c r="H81" i="9"/>
  <c r="E81" i="9" s="1"/>
  <c r="B81" i="9" s="1"/>
  <c r="G81" i="9"/>
  <c r="F81" i="9"/>
  <c r="H80" i="9"/>
  <c r="G80" i="9"/>
  <c r="E80" i="9" s="1"/>
  <c r="B80" i="9" s="1"/>
  <c r="F80" i="9"/>
  <c r="H79" i="9"/>
  <c r="G79" i="9"/>
  <c r="E79" i="9" s="1"/>
  <c r="B79" i="9" s="1"/>
  <c r="F79" i="9"/>
  <c r="H78" i="9"/>
  <c r="G78" i="9"/>
  <c r="F78" i="9"/>
  <c r="E78" i="9"/>
  <c r="B78" i="9" s="1"/>
  <c r="H77" i="9"/>
  <c r="G77" i="9"/>
  <c r="F77" i="9"/>
  <c r="E77" i="9"/>
  <c r="B77" i="9"/>
  <c r="H76" i="9"/>
  <c r="G76" i="9"/>
  <c r="F76" i="9"/>
  <c r="E76" i="9"/>
  <c r="B76" i="9"/>
  <c r="H75" i="9"/>
  <c r="E75" i="9" s="1"/>
  <c r="B75" i="9" s="1"/>
  <c r="G75" i="9"/>
  <c r="F75" i="9"/>
  <c r="H74" i="9"/>
  <c r="G74" i="9"/>
  <c r="E74" i="9" s="1"/>
  <c r="B74" i="9" s="1"/>
  <c r="F74" i="9"/>
  <c r="H73" i="9"/>
  <c r="G73" i="9"/>
  <c r="E73" i="9" s="1"/>
  <c r="B73" i="9" s="1"/>
  <c r="F73" i="9"/>
  <c r="H72" i="9"/>
  <c r="G72" i="9"/>
  <c r="F72" i="9"/>
  <c r="E72" i="9"/>
  <c r="B72" i="9" s="1"/>
  <c r="H71" i="9"/>
  <c r="G71" i="9"/>
  <c r="F71" i="9"/>
  <c r="E71" i="9"/>
  <c r="B71" i="9"/>
  <c r="H70" i="9"/>
  <c r="G70" i="9"/>
  <c r="F70" i="9"/>
  <c r="E70" i="9"/>
  <c r="B70" i="9"/>
  <c r="H69" i="9"/>
  <c r="E69" i="9" s="1"/>
  <c r="B69" i="9" s="1"/>
  <c r="G69" i="9"/>
  <c r="F69" i="9"/>
  <c r="H68" i="9"/>
  <c r="G68" i="9"/>
  <c r="E68" i="9" s="1"/>
  <c r="B68" i="9" s="1"/>
  <c r="F68" i="9"/>
  <c r="H67" i="9"/>
  <c r="G67" i="9"/>
  <c r="E67" i="9" s="1"/>
  <c r="B67" i="9" s="1"/>
  <c r="F67" i="9"/>
  <c r="H66" i="9"/>
  <c r="G66" i="9"/>
  <c r="F66" i="9"/>
  <c r="E66" i="9"/>
  <c r="B66" i="9" s="1"/>
  <c r="H65" i="9"/>
  <c r="G65" i="9"/>
  <c r="F65" i="9"/>
  <c r="E65" i="9"/>
  <c r="B65" i="9"/>
  <c r="H64" i="9"/>
  <c r="G64" i="9"/>
  <c r="F64" i="9"/>
  <c r="E64" i="9"/>
  <c r="B64" i="9"/>
  <c r="H63" i="9"/>
  <c r="E63" i="9" s="1"/>
  <c r="B63" i="9" s="1"/>
  <c r="G63" i="9"/>
  <c r="F63" i="9"/>
  <c r="H62" i="9"/>
  <c r="G62" i="9"/>
  <c r="E62" i="9" s="1"/>
  <c r="B62" i="9" s="1"/>
  <c r="F62" i="9"/>
  <c r="H61" i="9"/>
  <c r="G61" i="9"/>
  <c r="E61" i="9" s="1"/>
  <c r="B61" i="9" s="1"/>
  <c r="F61" i="9"/>
  <c r="H60" i="9"/>
  <c r="G60" i="9"/>
  <c r="F60" i="9"/>
  <c r="E60" i="9"/>
  <c r="B60" i="9" s="1"/>
  <c r="H59" i="9"/>
  <c r="G59" i="9"/>
  <c r="F59" i="9"/>
  <c r="E59" i="9"/>
  <c r="B59" i="9"/>
  <c r="H58" i="9"/>
  <c r="G58" i="9"/>
  <c r="F58" i="9"/>
  <c r="E58" i="9"/>
  <c r="B58" i="9"/>
  <c r="H57" i="9"/>
  <c r="E57" i="9" s="1"/>
  <c r="B57" i="9" s="1"/>
  <c r="G57" i="9"/>
  <c r="F57" i="9"/>
  <c r="H56" i="9"/>
  <c r="G56" i="9"/>
  <c r="E56" i="9" s="1"/>
  <c r="B56" i="9" s="1"/>
  <c r="F56" i="9"/>
  <c r="H55" i="9"/>
  <c r="G55" i="9"/>
  <c r="E55" i="9" s="1"/>
  <c r="B55" i="9" s="1"/>
  <c r="F55" i="9"/>
  <c r="H54" i="9"/>
  <c r="G54" i="9"/>
  <c r="F54" i="9"/>
  <c r="E54" i="9"/>
  <c r="B54" i="9" s="1"/>
  <c r="H53" i="9"/>
  <c r="G53" i="9"/>
  <c r="F53" i="9"/>
  <c r="E53" i="9"/>
  <c r="B53" i="9"/>
  <c r="H52" i="9"/>
  <c r="G52" i="9"/>
  <c r="E52" i="9" s="1"/>
  <c r="B52" i="9" s="1"/>
  <c r="F52" i="9"/>
  <c r="H51" i="9"/>
  <c r="E51" i="9" s="1"/>
  <c r="B51" i="9" s="1"/>
  <c r="G51" i="9"/>
  <c r="F51" i="9"/>
  <c r="H50" i="9"/>
  <c r="G50" i="9"/>
  <c r="E50" i="9" s="1"/>
  <c r="B50" i="9" s="1"/>
  <c r="F50" i="9"/>
  <c r="H49" i="9"/>
  <c r="G49" i="9"/>
  <c r="E49" i="9" s="1"/>
  <c r="B49" i="9" s="1"/>
  <c r="F49" i="9"/>
  <c r="H48" i="9"/>
  <c r="G48" i="9"/>
  <c r="F48" i="9"/>
  <c r="E48" i="9"/>
  <c r="B48" i="9" s="1"/>
  <c r="H47" i="9"/>
  <c r="G47" i="9"/>
  <c r="F47" i="9"/>
  <c r="E47" i="9"/>
  <c r="B47" i="9"/>
  <c r="H46" i="9"/>
  <c r="G46" i="9"/>
  <c r="F46" i="9"/>
  <c r="E46" i="9"/>
  <c r="B46" i="9"/>
  <c r="H45" i="9"/>
  <c r="E45" i="9" s="1"/>
  <c r="B45" i="9" s="1"/>
  <c r="G45" i="9"/>
  <c r="F45" i="9"/>
  <c r="H44" i="9"/>
  <c r="G44" i="9"/>
  <c r="E44" i="9" s="1"/>
  <c r="B44" i="9" s="1"/>
  <c r="F44" i="9"/>
  <c r="H43" i="9"/>
  <c r="G43" i="9"/>
  <c r="E43" i="9" s="1"/>
  <c r="B43" i="9" s="1"/>
  <c r="F43" i="9"/>
  <c r="H42" i="9"/>
  <c r="G42" i="9"/>
  <c r="F42" i="9"/>
  <c r="E42" i="9"/>
  <c r="B42" i="9" s="1"/>
  <c r="H41" i="9"/>
  <c r="G41" i="9"/>
  <c r="F41" i="9"/>
  <c r="E41" i="9"/>
  <c r="B41" i="9"/>
  <c r="H40" i="9"/>
  <c r="G40" i="9"/>
  <c r="F40" i="9"/>
  <c r="E40" i="9"/>
  <c r="B40" i="9"/>
  <c r="H39" i="9"/>
  <c r="E39" i="9" s="1"/>
  <c r="B39" i="9" s="1"/>
  <c r="G39" i="9"/>
  <c r="F39" i="9"/>
  <c r="H38" i="9"/>
  <c r="G38" i="9"/>
  <c r="E38" i="9" s="1"/>
  <c r="B38" i="9" s="1"/>
  <c r="F38" i="9"/>
  <c r="H37" i="9"/>
  <c r="G37" i="9"/>
  <c r="E37" i="9" s="1"/>
  <c r="B37" i="9" s="1"/>
  <c r="F37" i="9"/>
  <c r="H36" i="9"/>
  <c r="G36" i="9"/>
  <c r="F36" i="9"/>
  <c r="E36" i="9"/>
  <c r="B36" i="9" s="1"/>
  <c r="H35" i="9"/>
  <c r="G35" i="9"/>
  <c r="F35" i="9"/>
  <c r="E35" i="9"/>
  <c r="B35" i="9"/>
  <c r="H34" i="9"/>
  <c r="G34" i="9"/>
  <c r="F34" i="9"/>
  <c r="E34" i="9"/>
  <c r="B34" i="9"/>
  <c r="H33" i="9"/>
  <c r="E33" i="9" s="1"/>
  <c r="B33" i="9" s="1"/>
  <c r="G33" i="9"/>
  <c r="F33" i="9"/>
  <c r="H32" i="9"/>
  <c r="G32" i="9"/>
  <c r="E32" i="9" s="1"/>
  <c r="B32" i="9" s="1"/>
  <c r="F32" i="9"/>
  <c r="H31" i="9"/>
  <c r="G31" i="9"/>
  <c r="E31" i="9" s="1"/>
  <c r="B31" i="9" s="1"/>
  <c r="F31" i="9"/>
  <c r="H30" i="9"/>
  <c r="G30" i="9"/>
  <c r="F30" i="9"/>
  <c r="E30" i="9"/>
  <c r="B30" i="9" s="1"/>
  <c r="H29" i="9"/>
  <c r="G29" i="9"/>
  <c r="F29" i="9"/>
  <c r="E29" i="9"/>
  <c r="B29" i="9"/>
  <c r="H28" i="9"/>
  <c r="G28" i="9"/>
  <c r="F28" i="9"/>
  <c r="E28" i="9"/>
  <c r="B28" i="9"/>
  <c r="H27" i="9"/>
  <c r="E27" i="9" s="1"/>
  <c r="B27" i="9" s="1"/>
  <c r="G27" i="9"/>
  <c r="F27" i="9"/>
  <c r="H26" i="9"/>
  <c r="G26" i="9"/>
  <c r="E26" i="9" s="1"/>
  <c r="B26" i="9" s="1"/>
  <c r="F26" i="9"/>
  <c r="H25" i="9"/>
  <c r="G25" i="9"/>
  <c r="E25" i="9" s="1"/>
  <c r="B25" i="9" s="1"/>
  <c r="F25" i="9"/>
  <c r="F24" i="9"/>
  <c r="F4" i="9"/>
  <c r="O3" i="9"/>
  <c r="G296" i="9" s="1"/>
  <c r="E296" i="9" s="1"/>
  <c r="I3" i="9"/>
  <c r="H3" i="9"/>
  <c r="G3" i="9"/>
  <c r="D104" i="8"/>
  <c r="D97" i="8"/>
  <c r="D92" i="8"/>
  <c r="D87" i="8"/>
  <c r="D82" i="8"/>
  <c r="D77" i="8"/>
  <c r="D72" i="8"/>
  <c r="D67" i="8"/>
  <c r="D62" i="8"/>
  <c r="D57" i="8"/>
  <c r="D52" i="8"/>
  <c r="D51" i="8"/>
  <c r="D46" i="8"/>
  <c r="D45" i="8" s="1"/>
  <c r="D37" i="8"/>
  <c r="D27" i="8"/>
  <c r="D25" i="8"/>
  <c r="D18" i="8"/>
  <c r="D8" i="8"/>
  <c r="D6" i="8" s="1"/>
  <c r="E44" i="7"/>
  <c r="D44" i="7"/>
  <c r="E39" i="7"/>
  <c r="E38" i="7" s="1"/>
  <c r="D39" i="7"/>
  <c r="D38" i="7" s="1"/>
  <c r="E30" i="7"/>
  <c r="D30" i="7"/>
  <c r="E23" i="7"/>
  <c r="E22" i="7" s="1"/>
  <c r="D23" i="7"/>
  <c r="E14" i="7"/>
  <c r="D14" i="7"/>
  <c r="E7" i="7"/>
  <c r="E6" i="7"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D256" i="5"/>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8" i="4"/>
  <c r="E427" i="4"/>
  <c r="D427" i="4"/>
  <c r="E426" i="4"/>
  <c r="E647" i="4" s="1"/>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E361" i="4" s="1"/>
  <c r="D366" i="4"/>
  <c r="F366" i="4" s="1"/>
  <c r="F365" i="4"/>
  <c r="F364" i="4"/>
  <c r="F363" i="4"/>
  <c r="E362" i="4"/>
  <c r="D362" i="4"/>
  <c r="F362" i="4" s="1"/>
  <c r="D361" i="4"/>
  <c r="F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10" i="4" s="1"/>
  <c r="E309" i="4"/>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E262" i="4" s="1"/>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D170" i="4"/>
  <c r="F170" i="4" s="1"/>
  <c r="F169" i="4"/>
  <c r="F168" i="4"/>
  <c r="F167" i="4"/>
  <c r="F166" i="4"/>
  <c r="E165" i="4"/>
  <c r="D165" i="4"/>
  <c r="F165" i="4" s="1"/>
  <c r="D164" i="4"/>
  <c r="F163" i="4"/>
  <c r="F162" i="4"/>
  <c r="F161" i="4"/>
  <c r="E160" i="4"/>
  <c r="D160" i="4"/>
  <c r="F160" i="4" s="1"/>
  <c r="F159" i="4"/>
  <c r="F158" i="4"/>
  <c r="F157" i="4"/>
  <c r="F156" i="4"/>
  <c r="F155" i="4"/>
  <c r="E154" i="4"/>
  <c r="D154" i="4"/>
  <c r="F154" i="4" s="1"/>
  <c r="E153" i="4"/>
  <c r="E152" i="4" s="1"/>
  <c r="F151" i="4"/>
  <c r="F150" i="4"/>
  <c r="F149" i="4"/>
  <c r="F148" i="4"/>
  <c r="F147" i="4"/>
  <c r="F146" i="4"/>
  <c r="F145" i="4"/>
  <c r="F144" i="4"/>
  <c r="F143" i="4"/>
  <c r="F142" i="4"/>
  <c r="E141" i="4"/>
  <c r="D141" i="4"/>
  <c r="F141" i="4" s="1"/>
  <c r="E140" i="4"/>
  <c r="D140" i="4"/>
  <c r="F140" i="4" s="1"/>
  <c r="F139" i="4"/>
  <c r="F138" i="4"/>
  <c r="F137" i="4"/>
  <c r="F136" i="4"/>
  <c r="E135" i="4"/>
  <c r="D135" i="4"/>
  <c r="F135" i="4" s="1"/>
  <c r="E134" i="4"/>
  <c r="F133" i="4"/>
  <c r="F132" i="4"/>
  <c r="F131" i="4"/>
  <c r="F130" i="4"/>
  <c r="E129" i="4"/>
  <c r="D129" i="4"/>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E49" i="4" s="1"/>
  <c r="D61" i="4"/>
  <c r="F61" i="4" s="1"/>
  <c r="F60" i="4"/>
  <c r="F59" i="4"/>
  <c r="E58" i="4"/>
  <c r="D58" i="4"/>
  <c r="F58" i="4" s="1"/>
  <c r="F57" i="4"/>
  <c r="F56" i="4"/>
  <c r="F55" i="4"/>
  <c r="F54" i="4"/>
  <c r="E53" i="4"/>
  <c r="D53" i="4"/>
  <c r="F53" i="4" s="1"/>
  <c r="F52" i="4"/>
  <c r="F51" i="4"/>
  <c r="E50" i="4"/>
  <c r="D50" i="4"/>
  <c r="F50" i="4" s="1"/>
  <c r="D49" i="4"/>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I17" i="3" s="1"/>
  <c r="D8" i="4"/>
  <c r="F8" i="4" s="1"/>
  <c r="I41" i="3"/>
  <c r="G41" i="3"/>
  <c r="B41" i="3"/>
  <c r="I40"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2" i="1"/>
  <c r="H1622"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2" i="1"/>
  <c r="D1581" i="1"/>
  <c r="C1581" i="1"/>
  <c r="J1581" i="1" s="1"/>
  <c r="D1580" i="1"/>
  <c r="C1580" i="1"/>
  <c r="D1579" i="1"/>
  <c r="C1579" i="1"/>
  <c r="J1579" i="1" s="1"/>
  <c r="D1578" i="1"/>
  <c r="C1578" i="1"/>
  <c r="J1578" i="1" s="1"/>
  <c r="D1577" i="1"/>
  <c r="C1577" i="1"/>
  <c r="D1576" i="1"/>
  <c r="C1576" i="1"/>
  <c r="J1576" i="1" s="1"/>
  <c r="D1575" i="1"/>
  <c r="C1575" i="1"/>
  <c r="J1575" i="1" s="1"/>
  <c r="D1574" i="1"/>
  <c r="C1574" i="1"/>
  <c r="D1573" i="1"/>
  <c r="C1573" i="1"/>
  <c r="J1573" i="1" s="1"/>
  <c r="D1572" i="1"/>
  <c r="C1572" i="1"/>
  <c r="H1572" i="1" s="1"/>
  <c r="D1571" i="1"/>
  <c r="C1571" i="1"/>
  <c r="D1570" i="1"/>
  <c r="C1570" i="1"/>
  <c r="J1570" i="1" s="1"/>
  <c r="D1569" i="1"/>
  <c r="C1569" i="1"/>
  <c r="J1569" i="1" s="1"/>
  <c r="D1568" i="1"/>
  <c r="C1568" i="1"/>
  <c r="D1567" i="1"/>
  <c r="C1567" i="1"/>
  <c r="J1567" i="1" s="1"/>
  <c r="D1566" i="1"/>
  <c r="C1566" i="1"/>
  <c r="J1566" i="1" s="1"/>
  <c r="D1565" i="1"/>
  <c r="C1565" i="1"/>
  <c r="D1564" i="1"/>
  <c r="C1564" i="1"/>
  <c r="J1564" i="1" s="1"/>
  <c r="D1563" i="1"/>
  <c r="C1563" i="1"/>
  <c r="H1563" i="1" s="1"/>
  <c r="D1562" i="1"/>
  <c r="C1562" i="1"/>
  <c r="D1561" i="1"/>
  <c r="C1561" i="1"/>
  <c r="J1561" i="1" s="1"/>
  <c r="D1560" i="1"/>
  <c r="C1560" i="1"/>
  <c r="J1560" i="1" s="1"/>
  <c r="D1559" i="1"/>
  <c r="C1559" i="1"/>
  <c r="D1558" i="1"/>
  <c r="C1558" i="1"/>
  <c r="J1558" i="1" s="1"/>
  <c r="D1557" i="1"/>
  <c r="C1557" i="1"/>
  <c r="J1557" i="1" s="1"/>
  <c r="D1556" i="1"/>
  <c r="C1556" i="1"/>
  <c r="D1555" i="1"/>
  <c r="D1554" i="1"/>
  <c r="C1554" i="1"/>
  <c r="J1554" i="1" s="1"/>
  <c r="D1553" i="1"/>
  <c r="C1553" i="1"/>
  <c r="D1552" i="1"/>
  <c r="C1552" i="1"/>
  <c r="J1552" i="1" s="1"/>
  <c r="D1551" i="1"/>
  <c r="C1551" i="1"/>
  <c r="J1551" i="1" s="1"/>
  <c r="D1550" i="1"/>
  <c r="C1550" i="1"/>
  <c r="D1549" i="1"/>
  <c r="C1549" i="1"/>
  <c r="J1549" i="1" s="1"/>
  <c r="D1548" i="1"/>
  <c r="C1548" i="1"/>
  <c r="J1548" i="1" s="1"/>
  <c r="D1547" i="1"/>
  <c r="C1547" i="1"/>
  <c r="D1546" i="1"/>
  <c r="C1546" i="1"/>
  <c r="J1546" i="1" s="1"/>
  <c r="D1545" i="1"/>
  <c r="C1545" i="1"/>
  <c r="J1545" i="1" s="1"/>
  <c r="D1544" i="1"/>
  <c r="C1544" i="1"/>
  <c r="D1543" i="1"/>
  <c r="C1543" i="1"/>
  <c r="J1543" i="1" s="1"/>
  <c r="D1542" i="1"/>
  <c r="C1542" i="1"/>
  <c r="J1542" i="1" s="1"/>
  <c r="D1541" i="1"/>
  <c r="C1541" i="1"/>
  <c r="D1540" i="1"/>
  <c r="C1540" i="1"/>
  <c r="H1540" i="1" s="1"/>
  <c r="D1539" i="1"/>
  <c r="C1539" i="1"/>
  <c r="H1539" i="1" s="1"/>
  <c r="D1536" i="1"/>
  <c r="C1536" i="1"/>
  <c r="D1535" i="1"/>
  <c r="C1535" i="1"/>
  <c r="H1535" i="1" s="1"/>
  <c r="D1534" i="1"/>
  <c r="C1534" i="1"/>
  <c r="D1533" i="1"/>
  <c r="C1533" i="1"/>
  <c r="D1532" i="1"/>
  <c r="C1532" i="1"/>
  <c r="H1532" i="1" s="1"/>
  <c r="D1531" i="1"/>
  <c r="C1531" i="1"/>
  <c r="D1530" i="1"/>
  <c r="C1530" i="1"/>
  <c r="D1529" i="1"/>
  <c r="C1529" i="1"/>
  <c r="H1529" i="1" s="1"/>
  <c r="D1528" i="1"/>
  <c r="C1528" i="1"/>
  <c r="D1527" i="1"/>
  <c r="C1527" i="1"/>
  <c r="D1526" i="1"/>
  <c r="C1526" i="1"/>
  <c r="H1526" i="1" s="1"/>
  <c r="D1525" i="1"/>
  <c r="D1524" i="1"/>
  <c r="C1524" i="1"/>
  <c r="D1523" i="1"/>
  <c r="C1523" i="1"/>
  <c r="H1523" i="1" s="1"/>
  <c r="D1522" i="1"/>
  <c r="C1522" i="1"/>
  <c r="D1521" i="1"/>
  <c r="C1521" i="1"/>
  <c r="D1520" i="1"/>
  <c r="C1520" i="1"/>
  <c r="H1520" i="1" s="1"/>
  <c r="D1519" i="1"/>
  <c r="C1519" i="1"/>
  <c r="D1518" i="1"/>
  <c r="C1518" i="1"/>
  <c r="D1517" i="1"/>
  <c r="C1517" i="1"/>
  <c r="H1517" i="1" s="1"/>
  <c r="D1516" i="1"/>
  <c r="C1516" i="1"/>
  <c r="D1515" i="1"/>
  <c r="C1515" i="1"/>
  <c r="D1514" i="1"/>
  <c r="C1514" i="1"/>
  <c r="H1514" i="1" s="1"/>
  <c r="D1513" i="1"/>
  <c r="C1513" i="1"/>
  <c r="D1512" i="1"/>
  <c r="C1512" i="1"/>
  <c r="D1511" i="1"/>
  <c r="C1511" i="1"/>
  <c r="H1511" i="1" s="1"/>
  <c r="D1509" i="1"/>
  <c r="C1509" i="1"/>
  <c r="D1508" i="1"/>
  <c r="C1508" i="1"/>
  <c r="H1508" i="1" s="1"/>
  <c r="D1507" i="1"/>
  <c r="C1507" i="1"/>
  <c r="H1507" i="1" s="1"/>
  <c r="D1506" i="1"/>
  <c r="C1506" i="1"/>
  <c r="D1505" i="1"/>
  <c r="C1505" i="1"/>
  <c r="H1505" i="1" s="1"/>
  <c r="D1504" i="1"/>
  <c r="C1504" i="1"/>
  <c r="H1504" i="1" s="1"/>
  <c r="D1503" i="1"/>
  <c r="C1503" i="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D1266" i="1"/>
  <c r="C1266" i="1"/>
  <c r="D1265" i="1"/>
  <c r="C1265" i="1"/>
  <c r="H1265" i="1" s="1"/>
  <c r="C1264" i="1"/>
  <c r="D1263" i="1"/>
  <c r="C1263" i="1"/>
  <c r="H1263" i="1" s="1"/>
  <c r="D1262" i="1"/>
  <c r="C1262" i="1"/>
  <c r="H1262" i="1" s="1"/>
  <c r="D1261" i="1"/>
  <c r="C1261" i="1"/>
  <c r="D1260" i="1"/>
  <c r="C1260" i="1"/>
  <c r="H1260" i="1" s="1"/>
  <c r="C1259"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1" i="1"/>
  <c r="C641"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H614" i="1" s="1"/>
  <c r="D613" i="1"/>
  <c r="C613" i="1"/>
  <c r="D612" i="1"/>
  <c r="C612" i="1"/>
  <c r="D611" i="1"/>
  <c r="C611" i="1"/>
  <c r="H611" i="1" s="1"/>
  <c r="D610" i="1"/>
  <c r="C610" i="1"/>
  <c r="D609" i="1"/>
  <c r="C609" i="1"/>
  <c r="D608" i="1"/>
  <c r="C608" i="1"/>
  <c r="H608" i="1" s="1"/>
  <c r="D607" i="1"/>
  <c r="C607" i="1"/>
  <c r="D606" i="1"/>
  <c r="C606" i="1"/>
  <c r="D605" i="1"/>
  <c r="C605" i="1"/>
  <c r="H605" i="1" s="1"/>
  <c r="D604" i="1"/>
  <c r="C604" i="1"/>
  <c r="H604" i="1" s="1"/>
  <c r="D603" i="1"/>
  <c r="C603" i="1"/>
  <c r="D602" i="1"/>
  <c r="C602" i="1"/>
  <c r="H602" i="1" s="1"/>
  <c r="D601" i="1"/>
  <c r="C601" i="1"/>
  <c r="H601" i="1" s="1"/>
  <c r="D600" i="1"/>
  <c r="C600" i="1"/>
  <c r="D599" i="1"/>
  <c r="C599" i="1"/>
  <c r="H599" i="1" s="1"/>
  <c r="D598" i="1"/>
  <c r="C598" i="1"/>
  <c r="H598" i="1" s="1"/>
  <c r="D597" i="1"/>
  <c r="C597" i="1"/>
  <c r="D596" i="1"/>
  <c r="C596" i="1"/>
  <c r="H596" i="1" s="1"/>
  <c r="D595" i="1"/>
  <c r="C595" i="1"/>
  <c r="H595" i="1" s="1"/>
  <c r="D594" i="1"/>
  <c r="C594" i="1"/>
  <c r="D593" i="1"/>
  <c r="C593" i="1"/>
  <c r="D592" i="1"/>
  <c r="C592" i="1"/>
  <c r="H592" i="1" s="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H563" i="1" s="1"/>
  <c r="D562" i="1"/>
  <c r="C562" i="1"/>
  <c r="D561" i="1"/>
  <c r="C561" i="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D549" i="1"/>
  <c r="C549" i="1"/>
  <c r="D548" i="1"/>
  <c r="C548" i="1"/>
  <c r="H548" i="1" s="1"/>
  <c r="D547" i="1"/>
  <c r="C547" i="1"/>
  <c r="D546" i="1"/>
  <c r="C546" i="1"/>
  <c r="D545" i="1"/>
  <c r="C545" i="1"/>
  <c r="H545" i="1" s="1"/>
  <c r="D544" i="1"/>
  <c r="C544" i="1"/>
  <c r="D543" i="1"/>
  <c r="C543" i="1"/>
  <c r="D542" i="1"/>
  <c r="C542" i="1"/>
  <c r="H542" i="1" s="1"/>
  <c r="D541" i="1"/>
  <c r="C541" i="1"/>
  <c r="D540" i="1"/>
  <c r="C540" i="1"/>
  <c r="D539" i="1"/>
  <c r="C539" i="1"/>
  <c r="H539" i="1" s="1"/>
  <c r="D538" i="1"/>
  <c r="C538" i="1"/>
  <c r="D537" i="1"/>
  <c r="C537" i="1"/>
  <c r="D536" i="1"/>
  <c r="C536" i="1"/>
  <c r="H536" i="1" s="1"/>
  <c r="D535" i="1"/>
  <c r="C535" i="1"/>
  <c r="D534" i="1"/>
  <c r="C534" i="1"/>
  <c r="D533" i="1"/>
  <c r="C533" i="1"/>
  <c r="H533" i="1" s="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H458" i="1" s="1"/>
  <c r="D457" i="1"/>
  <c r="C457" i="1"/>
  <c r="D456" i="1"/>
  <c r="C456" i="1"/>
  <c r="D455" i="1"/>
  <c r="C455" i="1"/>
  <c r="H455" i="1" s="1"/>
  <c r="D454" i="1"/>
  <c r="C454" i="1"/>
  <c r="D453" i="1"/>
  <c r="C453" i="1"/>
  <c r="D452" i="1"/>
  <c r="C452" i="1"/>
  <c r="H452" i="1" s="1"/>
  <c r="D451" i="1"/>
  <c r="C451" i="1"/>
  <c r="D450" i="1"/>
  <c r="C450" i="1"/>
  <c r="D449" i="1"/>
  <c r="C449" i="1"/>
  <c r="H449" i="1" s="1"/>
  <c r="D448" i="1"/>
  <c r="C448" i="1"/>
  <c r="D447" i="1"/>
  <c r="C447" i="1"/>
  <c r="D446" i="1"/>
  <c r="C446" i="1"/>
  <c r="H446" i="1" s="1"/>
  <c r="D445" i="1"/>
  <c r="C445" i="1"/>
  <c r="D444" i="1"/>
  <c r="C444" i="1"/>
  <c r="D443" i="1"/>
  <c r="C443" i="1"/>
  <c r="H443" i="1" s="1"/>
  <c r="D442" i="1"/>
  <c r="C442" i="1"/>
  <c r="D441" i="1"/>
  <c r="C441" i="1"/>
  <c r="D440" i="1"/>
  <c r="C440" i="1"/>
  <c r="H440" i="1" s="1"/>
  <c r="D439" i="1"/>
  <c r="C439" i="1"/>
  <c r="D438" i="1"/>
  <c r="C438" i="1"/>
  <c r="D437" i="1"/>
  <c r="C437" i="1"/>
  <c r="H437" i="1" s="1"/>
  <c r="D436" i="1"/>
  <c r="C436" i="1"/>
  <c r="D435" i="1"/>
  <c r="C435" i="1"/>
  <c r="D434" i="1"/>
  <c r="C434" i="1"/>
  <c r="H434" i="1" s="1"/>
  <c r="D433" i="1"/>
  <c r="C433" i="1"/>
  <c r="D432" i="1"/>
  <c r="C432" i="1"/>
  <c r="D431" i="1"/>
  <c r="C431" i="1"/>
  <c r="H431" i="1" s="1"/>
  <c r="D430" i="1"/>
  <c r="C430" i="1"/>
  <c r="D429" i="1"/>
  <c r="C429" i="1"/>
  <c r="D428" i="1"/>
  <c r="C428" i="1"/>
  <c r="H428" i="1" s="1"/>
  <c r="D427" i="1"/>
  <c r="C427" i="1"/>
  <c r="D426" i="1"/>
  <c r="C426" i="1"/>
  <c r="D425" i="1"/>
  <c r="C425" i="1"/>
  <c r="H425" i="1" s="1"/>
  <c r="D423" i="1"/>
  <c r="C423" i="1"/>
  <c r="D422" i="1"/>
  <c r="C422" i="1"/>
  <c r="D421" i="1"/>
  <c r="C421" i="1"/>
  <c r="D416" i="1"/>
  <c r="C416" i="1"/>
  <c r="D415" i="1"/>
  <c r="C415" i="1"/>
  <c r="D414" i="1"/>
  <c r="C414" i="1"/>
  <c r="D411" i="1"/>
  <c r="C411" i="1"/>
  <c r="D410" i="1"/>
  <c r="C410" i="1"/>
  <c r="D409" i="1"/>
  <c r="C409" i="1"/>
  <c r="H409" i="1" s="1"/>
  <c r="D408" i="1"/>
  <c r="C408" i="1"/>
  <c r="D407" i="1"/>
  <c r="C407" i="1"/>
  <c r="D406" i="1"/>
  <c r="C406" i="1"/>
  <c r="H406" i="1" s="1"/>
  <c r="D405" i="1"/>
  <c r="C405" i="1"/>
  <c r="D404" i="1"/>
  <c r="C404" i="1"/>
  <c r="D403" i="1"/>
  <c r="C403" i="1"/>
  <c r="H403" i="1" s="1"/>
  <c r="D402" i="1"/>
  <c r="C402" i="1"/>
  <c r="D401" i="1"/>
  <c r="C401" i="1"/>
  <c r="D400" i="1"/>
  <c r="C400" i="1"/>
  <c r="H400" i="1" s="1"/>
  <c r="D399" i="1"/>
  <c r="C399" i="1"/>
  <c r="D398" i="1"/>
  <c r="C398" i="1"/>
  <c r="D397" i="1"/>
  <c r="C397" i="1"/>
  <c r="H397" i="1" s="1"/>
  <c r="D396" i="1"/>
  <c r="C396" i="1"/>
  <c r="D395" i="1"/>
  <c r="C395" i="1"/>
  <c r="D394" i="1"/>
  <c r="C394" i="1"/>
  <c r="H394" i="1" s="1"/>
  <c r="D393" i="1"/>
  <c r="C393" i="1"/>
  <c r="D392" i="1"/>
  <c r="C392" i="1"/>
  <c r="D391" i="1"/>
  <c r="C391" i="1"/>
  <c r="H391" i="1" s="1"/>
  <c r="D390" i="1"/>
  <c r="C390" i="1"/>
  <c r="D389" i="1"/>
  <c r="C389" i="1"/>
  <c r="D388" i="1"/>
  <c r="C388" i="1"/>
  <c r="H388" i="1" s="1"/>
  <c r="D387" i="1"/>
  <c r="C387" i="1"/>
  <c r="D386" i="1"/>
  <c r="C386" i="1"/>
  <c r="D385" i="1"/>
  <c r="C385" i="1"/>
  <c r="H385" i="1" s="1"/>
  <c r="D384" i="1"/>
  <c r="C384" i="1"/>
  <c r="D383" i="1"/>
  <c r="C383" i="1"/>
  <c r="D382" i="1"/>
  <c r="C382" i="1"/>
  <c r="H382" i="1" s="1"/>
  <c r="D381" i="1"/>
  <c r="C381" i="1"/>
  <c r="D380" i="1"/>
  <c r="C380" i="1"/>
  <c r="D379" i="1"/>
  <c r="C379" i="1"/>
  <c r="H379" i="1" s="1"/>
  <c r="D378" i="1"/>
  <c r="C378" i="1"/>
  <c r="D377" i="1"/>
  <c r="C377" i="1"/>
  <c r="D376" i="1"/>
  <c r="C376" i="1"/>
  <c r="H376" i="1" s="1"/>
  <c r="D375" i="1"/>
  <c r="C375" i="1"/>
  <c r="D374" i="1"/>
  <c r="C374" i="1"/>
  <c r="D373" i="1"/>
  <c r="C373" i="1"/>
  <c r="H373" i="1" s="1"/>
  <c r="D372" i="1"/>
  <c r="C372" i="1"/>
  <c r="D371" i="1"/>
  <c r="C371" i="1"/>
  <c r="D370" i="1"/>
  <c r="C370" i="1"/>
  <c r="H370" i="1" s="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D148" i="1"/>
  <c r="D147" i="1"/>
  <c r="C147" i="1"/>
  <c r="D146" i="1"/>
  <c r="C146" i="1"/>
  <c r="D145" i="1"/>
  <c r="C145" i="1"/>
  <c r="D144" i="1"/>
  <c r="C144" i="1"/>
  <c r="D143" i="1"/>
  <c r="C143" i="1"/>
  <c r="D142" i="1"/>
  <c r="C142" i="1"/>
  <c r="D141" i="1"/>
  <c r="C141" i="1"/>
  <c r="H141" i="1" s="1"/>
  <c r="D140" i="1"/>
  <c r="C140" i="1"/>
  <c r="H140" i="1" s="1"/>
  <c r="D139" i="1"/>
  <c r="C139" i="1"/>
  <c r="D138" i="1"/>
  <c r="C138" i="1"/>
  <c r="H138" i="1" s="1"/>
  <c r="D137" i="1"/>
  <c r="C137" i="1"/>
  <c r="H137" i="1" s="1"/>
  <c r="D136" i="1"/>
  <c r="C136" i="1"/>
  <c r="D135" i="1"/>
  <c r="C135" i="1"/>
  <c r="H135" i="1" s="1"/>
  <c r="D134" i="1"/>
  <c r="C134" i="1"/>
  <c r="H134" i="1" s="1"/>
  <c r="D133" i="1"/>
  <c r="C133" i="1"/>
  <c r="D132" i="1"/>
  <c r="C132" i="1"/>
  <c r="H132" i="1" s="1"/>
  <c r="D131" i="1"/>
  <c r="C131" i="1"/>
  <c r="H131" i="1" s="1"/>
  <c r="D130" i="1"/>
  <c r="D129" i="1"/>
  <c r="C129" i="1"/>
  <c r="H129" i="1" s="1"/>
  <c r="D128" i="1"/>
  <c r="C128" i="1"/>
  <c r="H128" i="1" s="1"/>
  <c r="D127" i="1"/>
  <c r="C127" i="1"/>
  <c r="D126" i="1"/>
  <c r="C126" i="1"/>
  <c r="H126" i="1" s="1"/>
  <c r="D125" i="1"/>
  <c r="C125" i="1"/>
  <c r="H125" i="1" s="1"/>
  <c r="D124" i="1"/>
  <c r="C124" i="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D2" i="1"/>
  <c r="F260" i="5" l="1"/>
  <c r="H1267" i="1"/>
  <c r="E255" i="5"/>
  <c r="D1259" i="1" s="1"/>
  <c r="H1259" i="1" s="1"/>
  <c r="F256" i="5"/>
  <c r="H1261" i="1"/>
  <c r="H1264" i="1"/>
  <c r="H1266" i="1"/>
  <c r="E322" i="9"/>
  <c r="B322" i="9" s="1"/>
  <c r="E326" i="9"/>
  <c r="B326" i="9" s="1"/>
  <c r="E327" i="9"/>
  <c r="B327" i="9" s="1"/>
  <c r="E329" i="9"/>
  <c r="B329" i="9" s="1"/>
  <c r="H124" i="1"/>
  <c r="H127" i="1"/>
  <c r="H133" i="1"/>
  <c r="H136" i="1"/>
  <c r="H143" i="1"/>
  <c r="H146"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48" i="1"/>
  <c r="H251" i="1"/>
  <c r="H254" i="1"/>
  <c r="H257" i="1"/>
  <c r="H260" i="1"/>
  <c r="H263" i="1"/>
  <c r="H266" i="1"/>
  <c r="H272" i="1"/>
  <c r="H275" i="1"/>
  <c r="H278" i="1"/>
  <c r="H281" i="1"/>
  <c r="H284" i="1"/>
  <c r="H287" i="1"/>
  <c r="H290" i="1"/>
  <c r="H293" i="1"/>
  <c r="H298" i="1"/>
  <c r="H301" i="1"/>
  <c r="H304" i="1"/>
  <c r="H307" i="1"/>
  <c r="H310" i="1"/>
  <c r="H313" i="1"/>
  <c r="H319" i="1"/>
  <c r="H322" i="1"/>
  <c r="H325" i="1"/>
  <c r="H328" i="1"/>
  <c r="H331" i="1"/>
  <c r="H334" i="1"/>
  <c r="H337" i="1"/>
  <c r="H340" i="1"/>
  <c r="H343" i="1"/>
  <c r="H346" i="1"/>
  <c r="H349" i="1"/>
  <c r="H352" i="1"/>
  <c r="H358" i="1"/>
  <c r="H361" i="1"/>
  <c r="H364" i="1"/>
  <c r="H367" i="1"/>
  <c r="H566" i="1"/>
  <c r="H569" i="1"/>
  <c r="H572" i="1"/>
  <c r="H575" i="1"/>
  <c r="H581" i="1"/>
  <c r="H584" i="1"/>
  <c r="H587" i="1"/>
  <c r="H590" i="1"/>
  <c r="H144" i="1"/>
  <c r="H147" i="1"/>
  <c r="H150" i="1"/>
  <c r="H153" i="1"/>
  <c r="H156" i="1"/>
  <c r="H159" i="1"/>
  <c r="H162" i="1"/>
  <c r="H165" i="1"/>
  <c r="H168" i="1"/>
  <c r="H171" i="1"/>
  <c r="H174" i="1"/>
  <c r="H177" i="1"/>
  <c r="H180" i="1"/>
  <c r="H183" i="1"/>
  <c r="H186" i="1"/>
  <c r="H189" i="1"/>
  <c r="H192" i="1"/>
  <c r="H195" i="1"/>
  <c r="H201" i="1"/>
  <c r="H204" i="1"/>
  <c r="H207" i="1"/>
  <c r="H210" i="1"/>
  <c r="H213" i="1"/>
  <c r="H216" i="1"/>
  <c r="H219" i="1"/>
  <c r="H222" i="1"/>
  <c r="H225" i="1"/>
  <c r="H228" i="1"/>
  <c r="H231" i="1"/>
  <c r="H234" i="1"/>
  <c r="H237" i="1"/>
  <c r="H240" i="1"/>
  <c r="H243" i="1"/>
  <c r="H246" i="1"/>
  <c r="H249" i="1"/>
  <c r="H252" i="1"/>
  <c r="H255" i="1"/>
  <c r="H258" i="1"/>
  <c r="H461" i="1"/>
  <c r="H464" i="1"/>
  <c r="H467" i="1"/>
  <c r="H470" i="1"/>
  <c r="H473" i="1"/>
  <c r="H476" i="1"/>
  <c r="H479" i="1"/>
  <c r="H482" i="1"/>
  <c r="H485" i="1"/>
  <c r="H488" i="1"/>
  <c r="H491" i="1"/>
  <c r="H494" i="1"/>
  <c r="H497" i="1"/>
  <c r="H500" i="1"/>
  <c r="H503" i="1"/>
  <c r="H506" i="1"/>
  <c r="H509" i="1"/>
  <c r="H512" i="1"/>
  <c r="H515" i="1"/>
  <c r="H518" i="1"/>
  <c r="H521" i="1"/>
  <c r="H524" i="1"/>
  <c r="H527" i="1"/>
  <c r="H139" i="1"/>
  <c r="H142" i="1"/>
  <c r="H145" i="1"/>
  <c r="H151" i="1"/>
  <c r="H154" i="1"/>
  <c r="H157" i="1"/>
  <c r="H160" i="1"/>
  <c r="H163" i="1"/>
  <c r="H166" i="1"/>
  <c r="H169" i="1"/>
  <c r="H172" i="1"/>
  <c r="H175" i="1"/>
  <c r="H178" i="1"/>
  <c r="H181" i="1"/>
  <c r="H184" i="1"/>
  <c r="H187" i="1"/>
  <c r="H190" i="1"/>
  <c r="H193" i="1"/>
  <c r="H196" i="1"/>
  <c r="H199" i="1"/>
  <c r="H202" i="1"/>
  <c r="H205" i="1"/>
  <c r="H208" i="1"/>
  <c r="H211" i="1"/>
  <c r="H214" i="1"/>
  <c r="H217" i="1"/>
  <c r="H220" i="1"/>
  <c r="H223" i="1"/>
  <c r="H229" i="1"/>
  <c r="H232" i="1"/>
  <c r="H235" i="1"/>
  <c r="H238" i="1"/>
  <c r="H241" i="1"/>
  <c r="H244" i="1"/>
  <c r="H247" i="1"/>
  <c r="H250" i="1"/>
  <c r="H253" i="1"/>
  <c r="H256" i="1"/>
  <c r="H259" i="1"/>
  <c r="H262" i="1"/>
  <c r="H265" i="1"/>
  <c r="H268" i="1"/>
  <c r="H271" i="1"/>
  <c r="H274" i="1"/>
  <c r="H277" i="1"/>
  <c r="H280" i="1"/>
  <c r="H283" i="1"/>
  <c r="H286" i="1"/>
  <c r="H289" i="1"/>
  <c r="H292" i="1"/>
  <c r="H300" i="1"/>
  <c r="H306" i="1"/>
  <c r="H309" i="1"/>
  <c r="H312" i="1"/>
  <c r="H315" i="1"/>
  <c r="H318" i="1"/>
  <c r="H321" i="1"/>
  <c r="H324" i="1"/>
  <c r="H327" i="1"/>
  <c r="H330" i="1"/>
  <c r="H333" i="1"/>
  <c r="H336" i="1"/>
  <c r="H339" i="1"/>
  <c r="H415" i="1"/>
  <c r="H422" i="1"/>
  <c r="H593" i="1"/>
  <c r="I28" i="3"/>
  <c r="D1431" i="1"/>
  <c r="E299" i="4"/>
  <c r="D295" i="1" s="1"/>
  <c r="I18" i="3"/>
  <c r="E308" i="4"/>
  <c r="H261" i="1"/>
  <c r="H264" i="1"/>
  <c r="H267" i="1"/>
  <c r="H270" i="1"/>
  <c r="H273" i="1"/>
  <c r="H276" i="1"/>
  <c r="H279" i="1"/>
  <c r="H282" i="1"/>
  <c r="H285" i="1"/>
  <c r="H288" i="1"/>
  <c r="H291" i="1"/>
  <c r="H294" i="1"/>
  <c r="H299" i="1"/>
  <c r="H302" i="1"/>
  <c r="H305" i="1"/>
  <c r="H308" i="1"/>
  <c r="H311" i="1"/>
  <c r="H314" i="1"/>
  <c r="H317" i="1"/>
  <c r="H320" i="1"/>
  <c r="H323" i="1"/>
  <c r="H326" i="1"/>
  <c r="H329" i="1"/>
  <c r="H332" i="1"/>
  <c r="H335" i="1"/>
  <c r="H338" i="1"/>
  <c r="H341" i="1"/>
  <c r="H344" i="1"/>
  <c r="H347" i="1"/>
  <c r="H350" i="1"/>
  <c r="H353" i="1"/>
  <c r="H356" i="1"/>
  <c r="H359" i="1"/>
  <c r="H362" i="1"/>
  <c r="H365" i="1"/>
  <c r="H371" i="1"/>
  <c r="H374" i="1"/>
  <c r="H377" i="1"/>
  <c r="H380" i="1"/>
  <c r="H383" i="1"/>
  <c r="H386" i="1"/>
  <c r="H389" i="1"/>
  <c r="H392" i="1"/>
  <c r="H395" i="1"/>
  <c r="H398" i="1"/>
  <c r="H401" i="1"/>
  <c r="H404" i="1"/>
  <c r="H407" i="1"/>
  <c r="H410" i="1"/>
  <c r="H416" i="1"/>
  <c r="H423" i="1"/>
  <c r="H426" i="1"/>
  <c r="H429" i="1"/>
  <c r="H432" i="1"/>
  <c r="H435" i="1"/>
  <c r="H438" i="1"/>
  <c r="H441" i="1"/>
  <c r="H444" i="1"/>
  <c r="H447" i="1"/>
  <c r="H450" i="1"/>
  <c r="H453" i="1"/>
  <c r="H456" i="1"/>
  <c r="H459" i="1"/>
  <c r="H462" i="1"/>
  <c r="E141" i="6"/>
  <c r="D1401" i="1"/>
  <c r="I27" i="3"/>
  <c r="D1510" i="1"/>
  <c r="I30" i="3"/>
  <c r="H342" i="1"/>
  <c r="H345" i="1"/>
  <c r="H348" i="1"/>
  <c r="H351" i="1"/>
  <c r="H354" i="1"/>
  <c r="H357" i="1"/>
  <c r="H360" i="1"/>
  <c r="H363" i="1"/>
  <c r="H366" i="1"/>
  <c r="H369" i="1"/>
  <c r="H372" i="1"/>
  <c r="H375" i="1"/>
  <c r="H378" i="1"/>
  <c r="H381" i="1"/>
  <c r="H384" i="1"/>
  <c r="H387" i="1"/>
  <c r="H390" i="1"/>
  <c r="H393" i="1"/>
  <c r="H396" i="1"/>
  <c r="H399" i="1"/>
  <c r="H402" i="1"/>
  <c r="H405" i="1"/>
  <c r="H408" i="1"/>
  <c r="H411" i="1"/>
  <c r="H414" i="1"/>
  <c r="H421" i="1"/>
  <c r="H427" i="1"/>
  <c r="H430" i="1"/>
  <c r="H433" i="1"/>
  <c r="H436" i="1"/>
  <c r="H439" i="1"/>
  <c r="H442" i="1"/>
  <c r="H445" i="1"/>
  <c r="H448" i="1"/>
  <c r="H451" i="1"/>
  <c r="H454" i="1"/>
  <c r="H457" i="1"/>
  <c r="H463" i="1"/>
  <c r="H466" i="1"/>
  <c r="H469" i="1"/>
  <c r="H472" i="1"/>
  <c r="H475" i="1"/>
  <c r="H478" i="1"/>
  <c r="H481" i="1"/>
  <c r="H484" i="1"/>
  <c r="H487" i="1"/>
  <c r="H490" i="1"/>
  <c r="H493" i="1"/>
  <c r="H496" i="1"/>
  <c r="H499" i="1"/>
  <c r="H502" i="1"/>
  <c r="H505" i="1"/>
  <c r="H508" i="1"/>
  <c r="H511" i="1"/>
  <c r="H514" i="1"/>
  <c r="H517" i="1"/>
  <c r="H520" i="1"/>
  <c r="H523" i="1"/>
  <c r="H526" i="1"/>
  <c r="H532" i="1"/>
  <c r="H535" i="1"/>
  <c r="H538" i="1"/>
  <c r="H541" i="1"/>
  <c r="H544" i="1"/>
  <c r="H547" i="1"/>
  <c r="H550" i="1"/>
  <c r="H553" i="1"/>
  <c r="H556" i="1"/>
  <c r="H559" i="1"/>
  <c r="H562" i="1"/>
  <c r="H568" i="1"/>
  <c r="H571" i="1"/>
  <c r="H574" i="1"/>
  <c r="H577" i="1"/>
  <c r="H580" i="1"/>
  <c r="H583" i="1"/>
  <c r="H586" i="1"/>
  <c r="H589" i="1"/>
  <c r="E360" i="4"/>
  <c r="H1503" i="1"/>
  <c r="H1506" i="1"/>
  <c r="H1509" i="1"/>
  <c r="H1512" i="1"/>
  <c r="H1515" i="1"/>
  <c r="H1518" i="1"/>
  <c r="H1521" i="1"/>
  <c r="H1524" i="1"/>
  <c r="H1527" i="1"/>
  <c r="H1530" i="1"/>
  <c r="H1533" i="1"/>
  <c r="H1536" i="1"/>
  <c r="F49" i="4"/>
  <c r="F164" i="4"/>
  <c r="F262" i="4"/>
  <c r="F585" i="4"/>
  <c r="D584" i="4"/>
  <c r="D12" i="5"/>
  <c r="E135" i="5"/>
  <c r="D1140" i="1" s="1"/>
  <c r="F115" i="6"/>
  <c r="D114" i="6"/>
  <c r="D22" i="7"/>
  <c r="B246" i="9"/>
  <c r="B264" i="9"/>
  <c r="B282" i="9"/>
  <c r="H465" i="1"/>
  <c r="H468" i="1"/>
  <c r="H471" i="1"/>
  <c r="H474" i="1"/>
  <c r="H477" i="1"/>
  <c r="H480" i="1"/>
  <c r="H483" i="1"/>
  <c r="H486" i="1"/>
  <c r="H489" i="1"/>
  <c r="H492" i="1"/>
  <c r="H495" i="1"/>
  <c r="H498" i="1"/>
  <c r="H501" i="1"/>
  <c r="H504" i="1"/>
  <c r="H507" i="1"/>
  <c r="H510" i="1"/>
  <c r="H513" i="1"/>
  <c r="H516" i="1"/>
  <c r="H519" i="1"/>
  <c r="H522" i="1"/>
  <c r="H525" i="1"/>
  <c r="H528" i="1"/>
  <c r="H531" i="1"/>
  <c r="H534" i="1"/>
  <c r="H537" i="1"/>
  <c r="H540" i="1"/>
  <c r="H543" i="1"/>
  <c r="H546" i="1"/>
  <c r="H549" i="1"/>
  <c r="H552" i="1"/>
  <c r="H555" i="1"/>
  <c r="H558" i="1"/>
  <c r="H561" i="1"/>
  <c r="H564" i="1"/>
  <c r="H567" i="1"/>
  <c r="H570" i="1"/>
  <c r="H573" i="1"/>
  <c r="H576" i="1"/>
  <c r="H579" i="1"/>
  <c r="H582" i="1"/>
  <c r="H585" i="1"/>
  <c r="H588" i="1"/>
  <c r="H594" i="1"/>
  <c r="H597" i="1"/>
  <c r="H600" i="1"/>
  <c r="H603" i="1"/>
  <c r="H606" i="1"/>
  <c r="H609" i="1"/>
  <c r="H612" i="1"/>
  <c r="H615" i="1"/>
  <c r="H618" i="1"/>
  <c r="H621" i="1"/>
  <c r="H624" i="1"/>
  <c r="H627" i="1"/>
  <c r="H630" i="1"/>
  <c r="H636" i="1"/>
  <c r="D82" i="4"/>
  <c r="D230" i="4"/>
  <c r="F647" i="4"/>
  <c r="E584" i="4"/>
  <c r="D578" i="1" s="1"/>
  <c r="E12" i="5"/>
  <c r="D1017" i="1" s="1"/>
  <c r="F19" i="5"/>
  <c r="F35" i="5"/>
  <c r="F143" i="5"/>
  <c r="D135" i="5"/>
  <c r="F90" i="6"/>
  <c r="D89" i="6"/>
  <c r="H1513" i="1"/>
  <c r="H1516" i="1"/>
  <c r="H1519" i="1"/>
  <c r="H1522" i="1"/>
  <c r="H1528" i="1"/>
  <c r="H1531" i="1"/>
  <c r="H1534" i="1"/>
  <c r="D202" i="4"/>
  <c r="D273" i="4"/>
  <c r="F572" i="4"/>
  <c r="D571" i="4"/>
  <c r="E7" i="5"/>
  <c r="D5" i="6"/>
  <c r="D35" i="6"/>
  <c r="H607" i="1"/>
  <c r="H610" i="1"/>
  <c r="H613" i="1"/>
  <c r="H616" i="1"/>
  <c r="H619" i="1"/>
  <c r="H622" i="1"/>
  <c r="H625" i="1"/>
  <c r="H628" i="1"/>
  <c r="H631" i="1"/>
  <c r="H641" i="1"/>
  <c r="J1541" i="1"/>
  <c r="J1544" i="1"/>
  <c r="J1547" i="1"/>
  <c r="J1550" i="1"/>
  <c r="J1553" i="1"/>
  <c r="H1556" i="1"/>
  <c r="J1559" i="1"/>
  <c r="J1562" i="1"/>
  <c r="J1565" i="1"/>
  <c r="J1568" i="1"/>
  <c r="H1571" i="1"/>
  <c r="J1574" i="1"/>
  <c r="H1577" i="1"/>
  <c r="J1580" i="1"/>
  <c r="D7" i="4"/>
  <c r="F83" i="4"/>
  <c r="F269" i="4"/>
  <c r="D321" i="4"/>
  <c r="D373" i="4"/>
  <c r="D648" i="4"/>
  <c r="E466" i="4"/>
  <c r="D460" i="1" s="1"/>
  <c r="G314" i="9"/>
  <c r="D88" i="5"/>
  <c r="G336" i="9"/>
  <c r="D177" i="5"/>
  <c r="F204" i="5"/>
  <c r="D203" i="5"/>
  <c r="E5" i="7"/>
  <c r="D43" i="4"/>
  <c r="D125" i="4"/>
  <c r="F129" i="4"/>
  <c r="D134" i="4"/>
  <c r="D153" i="4"/>
  <c r="F473" i="4"/>
  <c r="D466" i="4"/>
  <c r="F537" i="4"/>
  <c r="D536" i="4"/>
  <c r="F598" i="4"/>
  <c r="D597" i="4"/>
  <c r="H314" i="9"/>
  <c r="E88" i="5"/>
  <c r="D1093" i="1" s="1"/>
  <c r="H336" i="9"/>
  <c r="E177" i="5"/>
  <c r="B234" i="9"/>
  <c r="B252" i="9"/>
  <c r="B270" i="9"/>
  <c r="B288" i="9"/>
  <c r="H617" i="1"/>
  <c r="H620" i="1"/>
  <c r="H623" i="1"/>
  <c r="H626" i="1"/>
  <c r="H629" i="1"/>
  <c r="H632" i="1"/>
  <c r="H635" i="1"/>
  <c r="F106" i="4"/>
  <c r="F178" i="4"/>
  <c r="F194" i="4"/>
  <c r="F379" i="4"/>
  <c r="E535" i="4"/>
  <c r="E597" i="4"/>
  <c r="D591" i="1" s="1"/>
  <c r="D70" i="5"/>
  <c r="D119" i="5"/>
  <c r="D129" i="6"/>
  <c r="F656" i="4"/>
  <c r="B296" i="9"/>
  <c r="E337" i="9"/>
  <c r="B337" i="9" s="1"/>
  <c r="F428" i="4"/>
  <c r="E156" i="9"/>
  <c r="B156" i="9" s="1"/>
  <c r="F13" i="5"/>
  <c r="F29" i="5"/>
  <c r="D274" i="5"/>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E423" i="4"/>
  <c r="E301" i="4"/>
  <c r="D297" i="1" s="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E300" i="4"/>
  <c r="D296" i="1" s="1"/>
  <c r="H24" i="9"/>
  <c r="G24" i="9"/>
  <c r="E24" i="9" s="1"/>
  <c r="F153" i="4"/>
  <c r="F426" i="4"/>
  <c r="F427" i="4"/>
  <c r="F607" i="4"/>
  <c r="F89" i="5"/>
  <c r="G316" i="9"/>
  <c r="G315" i="9"/>
  <c r="H316" i="9"/>
  <c r="H315" i="9"/>
  <c r="F150" i="5"/>
  <c r="F178" i="5"/>
  <c r="F197" i="5"/>
  <c r="F203" i="5"/>
  <c r="F219" i="5"/>
  <c r="F5" i="6"/>
  <c r="D141" i="6"/>
  <c r="D44" i="8"/>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H19" i="9"/>
  <c r="E19" i="9" s="1"/>
  <c r="B19" i="9" s="1"/>
  <c r="H20" i="9"/>
  <c r="G174" i="9"/>
  <c r="E174" i="9" s="1"/>
  <c r="B174" i="9" s="1"/>
  <c r="G1259" i="1" l="1"/>
  <c r="F255" i="5"/>
  <c r="E251" i="5"/>
  <c r="D1255" i="1" s="1"/>
  <c r="F134" i="4"/>
  <c r="C130" i="1"/>
  <c r="F648" i="4"/>
  <c r="C642" i="1"/>
  <c r="G642" i="1" s="1"/>
  <c r="F35" i="6"/>
  <c r="H28" i="3"/>
  <c r="C1431" i="1"/>
  <c r="F202" i="4"/>
  <c r="C198" i="1"/>
  <c r="F82" i="4"/>
  <c r="C78" i="1"/>
  <c r="H34" i="3"/>
  <c r="C1555" i="1"/>
  <c r="F584" i="4"/>
  <c r="C578" i="1"/>
  <c r="E430" i="4"/>
  <c r="F274" i="5"/>
  <c r="D251" i="5"/>
  <c r="C1278" i="1"/>
  <c r="D529" i="1"/>
  <c r="F466" i="4"/>
  <c r="D430" i="4"/>
  <c r="C460" i="1"/>
  <c r="F177" i="5"/>
  <c r="H24" i="3"/>
  <c r="D176" i="5"/>
  <c r="C1181" i="1"/>
  <c r="F373" i="4"/>
  <c r="C368" i="1"/>
  <c r="H27" i="3"/>
  <c r="C1401" i="1"/>
  <c r="F114" i="6"/>
  <c r="H30" i="3"/>
  <c r="C1510" i="1"/>
  <c r="E417" i="4"/>
  <c r="D412" i="1" s="1"/>
  <c r="D303" i="1"/>
  <c r="F228" i="9"/>
  <c r="B228" i="9" s="1"/>
  <c r="E309" i="9"/>
  <c r="B309" i="9" s="1"/>
  <c r="F125" i="4"/>
  <c r="C121" i="1"/>
  <c r="E336" i="9"/>
  <c r="B336" i="9" s="1"/>
  <c r="F321" i="4"/>
  <c r="C316" i="1"/>
  <c r="D1012" i="1"/>
  <c r="I22" i="3"/>
  <c r="F89" i="6"/>
  <c r="C1485" i="1"/>
  <c r="I31" i="3"/>
  <c r="D1537" i="1"/>
  <c r="F129" i="6"/>
  <c r="C1525" i="1"/>
  <c r="F597" i="4"/>
  <c r="C591" i="1"/>
  <c r="D360" i="4"/>
  <c r="F43" i="4"/>
  <c r="C39" i="1"/>
  <c r="F88" i="5"/>
  <c r="C1093" i="1"/>
  <c r="F571" i="4"/>
  <c r="C565" i="1"/>
  <c r="F119" i="5"/>
  <c r="C1124" i="1"/>
  <c r="D308" i="4"/>
  <c r="I33" i="3"/>
  <c r="D1538" i="1"/>
  <c r="E314" i="9"/>
  <c r="B314" i="9" s="1"/>
  <c r="F135" i="5"/>
  <c r="C1140" i="1"/>
  <c r="E69" i="5"/>
  <c r="E6" i="5" s="1"/>
  <c r="F70" i="5"/>
  <c r="D69" i="5"/>
  <c r="C1075" i="1"/>
  <c r="D1181" i="1"/>
  <c r="I24" i="3"/>
  <c r="F536" i="4"/>
  <c r="D535" i="4"/>
  <c r="C530" i="1"/>
  <c r="D152" i="4"/>
  <c r="C149" i="1"/>
  <c r="G338" i="9"/>
  <c r="E338" i="9" s="1"/>
  <c r="B338" i="9" s="1"/>
  <c r="C1207" i="1"/>
  <c r="F7" i="4"/>
  <c r="D6" i="4"/>
  <c r="C3" i="1"/>
  <c r="F273" i="4"/>
  <c r="C269" i="1"/>
  <c r="F230" i="4"/>
  <c r="C226" i="1"/>
  <c r="F12" i="5"/>
  <c r="D7" i="5"/>
  <c r="C1017" i="1"/>
  <c r="E418" i="4"/>
  <c r="D413" i="1" s="1"/>
  <c r="D355" i="1"/>
  <c r="D5" i="7"/>
  <c r="K1481" i="9"/>
  <c r="G344" i="9"/>
  <c r="E344" i="9" s="1"/>
  <c r="B344" i="9" s="1"/>
  <c r="I39" i="3"/>
  <c r="C1621" i="1"/>
  <c r="G343" i="9"/>
  <c r="E343" i="9" s="1"/>
  <c r="F141" i="6"/>
  <c r="H31" i="3"/>
  <c r="C1537" i="1"/>
  <c r="G348" i="9"/>
  <c r="E348" i="9" s="1"/>
  <c r="E315" i="9"/>
  <c r="B315" i="9" s="1"/>
  <c r="E316" i="9"/>
  <c r="B316" i="9" s="1"/>
  <c r="B24" i="9"/>
  <c r="E643" i="4"/>
  <c r="E424" i="4"/>
  <c r="D419" i="1" s="1"/>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E176" i="5" l="1"/>
  <c r="D1180" i="1" s="1"/>
  <c r="I25" i="3"/>
  <c r="D1011" i="1"/>
  <c r="D417" i="4"/>
  <c r="C303" i="1"/>
  <c r="F308" i="4"/>
  <c r="H1525" i="1"/>
  <c r="G1525" i="1"/>
  <c r="H121" i="1"/>
  <c r="G121" i="1"/>
  <c r="H1510" i="1"/>
  <c r="G1510" i="1"/>
  <c r="D639" i="4"/>
  <c r="C424" i="1"/>
  <c r="F430" i="4"/>
  <c r="H78" i="1"/>
  <c r="G78" i="1"/>
  <c r="H1017" i="1"/>
  <c r="G1017" i="1"/>
  <c r="H149" i="1"/>
  <c r="G149" i="1"/>
  <c r="H1140" i="1"/>
  <c r="G1140" i="1"/>
  <c r="H1124" i="1"/>
  <c r="G1124" i="1"/>
  <c r="H39" i="1"/>
  <c r="G39" i="1"/>
  <c r="H1181" i="1"/>
  <c r="G1181" i="1"/>
  <c r="E639" i="4"/>
  <c r="D633" i="1" s="1"/>
  <c r="D424" i="1"/>
  <c r="F7" i="5"/>
  <c r="D6" i="5"/>
  <c r="H22" i="3"/>
  <c r="C1012" i="1"/>
  <c r="H3" i="1"/>
  <c r="G3" i="1"/>
  <c r="D299" i="4"/>
  <c r="H18" i="3"/>
  <c r="C148" i="1"/>
  <c r="F152" i="4"/>
  <c r="C1180" i="1"/>
  <c r="H578" i="1"/>
  <c r="G578" i="1"/>
  <c r="H198" i="1"/>
  <c r="G198" i="1"/>
  <c r="H17" i="3"/>
  <c r="C2" i="1"/>
  <c r="D422" i="4"/>
  <c r="D300" i="4"/>
  <c r="F6" i="4"/>
  <c r="H530" i="1"/>
  <c r="G530" i="1"/>
  <c r="H1075" i="1"/>
  <c r="G1075" i="1"/>
  <c r="H565" i="1"/>
  <c r="G565" i="1"/>
  <c r="D418" i="4"/>
  <c r="C355" i="1"/>
  <c r="F360" i="4"/>
  <c r="H316" i="1"/>
  <c r="G316" i="1"/>
  <c r="H1401" i="1"/>
  <c r="G1401" i="1"/>
  <c r="E640" i="4"/>
  <c r="D634" i="1" s="1"/>
  <c r="H130" i="1"/>
  <c r="G130" i="1"/>
  <c r="H269" i="1"/>
  <c r="G269" i="1"/>
  <c r="G346" i="9"/>
  <c r="E346" i="9" s="1"/>
  <c r="C1538" i="1"/>
  <c r="H33" i="3"/>
  <c r="H226" i="1"/>
  <c r="G226" i="1"/>
  <c r="D640" i="4"/>
  <c r="C529" i="1"/>
  <c r="F535" i="4"/>
  <c r="F69" i="5"/>
  <c r="H23" i="3"/>
  <c r="C1074" i="1"/>
  <c r="H591" i="1"/>
  <c r="G591" i="1"/>
  <c r="H1485" i="1"/>
  <c r="G1485" i="1"/>
  <c r="H1278" i="1"/>
  <c r="G1278" i="1"/>
  <c r="H1555" i="1"/>
  <c r="G1555" i="1"/>
  <c r="H1431" i="1"/>
  <c r="G1431" i="1"/>
  <c r="D1074" i="1"/>
  <c r="I23" i="3"/>
  <c r="H1207" i="1"/>
  <c r="G1207" i="1"/>
  <c r="H1093" i="1"/>
  <c r="G1093" i="1"/>
  <c r="H368" i="1"/>
  <c r="G368" i="1"/>
  <c r="H460" i="1"/>
  <c r="G460" i="1"/>
  <c r="F251" i="5"/>
  <c r="C1255" i="1"/>
  <c r="H25" i="3"/>
  <c r="H642" i="1"/>
  <c r="E646" i="4"/>
  <c r="D638" i="1"/>
  <c r="E645" i="4"/>
  <c r="D637" i="1"/>
  <c r="B348" i="9"/>
  <c r="E347" i="9"/>
  <c r="H1537" i="1"/>
  <c r="G1537" i="1"/>
  <c r="H9" i="3"/>
  <c r="B343" i="9"/>
  <c r="E342" i="9"/>
  <c r="H1621" i="1"/>
  <c r="G1621" i="1"/>
  <c r="H11" i="3"/>
  <c r="F176" i="5" l="1"/>
  <c r="H299" i="9"/>
  <c r="H1255" i="1"/>
  <c r="G1255" i="1"/>
  <c r="G2" i="1"/>
  <c r="H2" i="1"/>
  <c r="H1180" i="1"/>
  <c r="G1180" i="1"/>
  <c r="F639" i="4"/>
  <c r="C633" i="1"/>
  <c r="H1538" i="1"/>
  <c r="G1538" i="1"/>
  <c r="H355" i="1"/>
  <c r="G355" i="1"/>
  <c r="H529" i="1"/>
  <c r="G529" i="1"/>
  <c r="B346" i="9"/>
  <c r="E345" i="9"/>
  <c r="I10" i="3" s="1"/>
  <c r="F418" i="4"/>
  <c r="C413" i="1"/>
  <c r="H1012" i="1"/>
  <c r="G1012" i="1"/>
  <c r="H303" i="1"/>
  <c r="G303" i="1"/>
  <c r="F640" i="4"/>
  <c r="C634" i="1"/>
  <c r="H148" i="1"/>
  <c r="G148" i="1"/>
  <c r="F417" i="4"/>
  <c r="C412" i="1"/>
  <c r="H1074" i="1"/>
  <c r="G1074" i="1"/>
  <c r="F300" i="4"/>
  <c r="C296" i="1"/>
  <c r="C1011" i="1"/>
  <c r="G306" i="9"/>
  <c r="E306" i="9" s="1"/>
  <c r="B306" i="9" s="1"/>
  <c r="G299" i="9"/>
  <c r="F6" i="5"/>
  <c r="C417" i="1"/>
  <c r="F422" i="4"/>
  <c r="D643" i="4"/>
  <c r="D424" i="4"/>
  <c r="C295" i="1"/>
  <c r="D301" i="4"/>
  <c r="F299" i="4"/>
  <c r="D423" i="4"/>
  <c r="H424" i="1"/>
  <c r="G424" i="1"/>
  <c r="N3" i="9"/>
  <c r="I11" i="3"/>
  <c r="K3" i="9"/>
  <c r="I9" i="3"/>
  <c r="E649" i="4"/>
  <c r="D639" i="1"/>
  <c r="E650" i="4"/>
  <c r="D640" i="1"/>
  <c r="E299" i="9" l="1"/>
  <c r="B299" i="9" s="1"/>
  <c r="C297" i="1"/>
  <c r="F301" i="4"/>
  <c r="H634" i="1"/>
  <c r="G634" i="1"/>
  <c r="H413" i="1"/>
  <c r="G413" i="1"/>
  <c r="H295" i="1"/>
  <c r="G295" i="1"/>
  <c r="H412" i="1"/>
  <c r="G412" i="1"/>
  <c r="H8" i="3"/>
  <c r="M3" i="9" s="1"/>
  <c r="G1011" i="1"/>
  <c r="H1011" i="1"/>
  <c r="F643" i="4"/>
  <c r="C637" i="1"/>
  <c r="G20" i="9"/>
  <c r="E20" i="9" s="1"/>
  <c r="B20" i="9" s="1"/>
  <c r="F423" i="4"/>
  <c r="C418" i="1"/>
  <c r="D644" i="4"/>
  <c r="D645" i="4" s="1"/>
  <c r="D425" i="4"/>
  <c r="H296" i="1"/>
  <c r="G296" i="1"/>
  <c r="H633" i="1"/>
  <c r="G633" i="1"/>
  <c r="F424" i="4"/>
  <c r="C419" i="1"/>
  <c r="H417" i="1"/>
  <c r="G417" i="1"/>
  <c r="I20" i="3"/>
  <c r="D644" i="1"/>
  <c r="I19" i="3"/>
  <c r="D643" i="1"/>
  <c r="C639" i="1" l="1"/>
  <c r="F645" i="4"/>
  <c r="H419" i="1"/>
  <c r="G419" i="1"/>
  <c r="F425" i="4"/>
  <c r="C420" i="1"/>
  <c r="H637" i="1"/>
  <c r="G637" i="1"/>
  <c r="D646" i="4"/>
  <c r="F644" i="4"/>
  <c r="C638" i="1"/>
  <c r="G418" i="1"/>
  <c r="H418" i="1"/>
  <c r="H334" i="9"/>
  <c r="G334" i="9"/>
  <c r="H297" i="1"/>
  <c r="G297" i="1"/>
  <c r="E334" i="9" l="1"/>
  <c r="B334" i="9" s="1"/>
  <c r="E298" i="9"/>
  <c r="I8" i="3" s="1"/>
  <c r="D650" i="4"/>
  <c r="F646" i="4"/>
  <c r="C640" i="1"/>
  <c r="H420" i="1"/>
  <c r="G420" i="1"/>
  <c r="H639" i="1"/>
  <c r="G639" i="1"/>
  <c r="G638" i="1"/>
  <c r="H638" i="1"/>
  <c r="D649" i="4"/>
  <c r="H640" i="1" l="1"/>
  <c r="G640" i="1"/>
  <c r="H7" i="3"/>
  <c r="J3" i="9" s="1"/>
  <c r="H18" i="9" s="1"/>
  <c r="C643" i="1"/>
  <c r="H19" i="3"/>
  <c r="F649" i="4"/>
  <c r="G297" i="9"/>
  <c r="E297" i="9" s="1"/>
  <c r="B297" i="9" s="1"/>
  <c r="F650" i="4"/>
  <c r="C644" i="1"/>
  <c r="H20" i="3"/>
  <c r="I12" i="9" l="1"/>
  <c r="K5" i="9"/>
  <c r="H16" i="9"/>
  <c r="K13" i="9"/>
  <c r="K11" i="9"/>
  <c r="J9" i="9"/>
  <c r="E9" i="9" s="1"/>
  <c r="B9" i="9" s="1"/>
  <c r="J7" i="9"/>
  <c r="J5" i="9"/>
  <c r="G295" i="9"/>
  <c r="L16" i="9"/>
  <c r="K9" i="9"/>
  <c r="L293" i="9"/>
  <c r="F293" i="9" s="1"/>
  <c r="I17" i="9"/>
  <c r="J13" i="9"/>
  <c r="I7" i="9"/>
  <c r="H295" i="9"/>
  <c r="G21" i="9"/>
  <c r="G15" i="9"/>
  <c r="K7" i="9"/>
  <c r="J17" i="9"/>
  <c r="G16" i="9"/>
  <c r="E16" i="9" s="1"/>
  <c r="J11" i="9"/>
  <c r="I9" i="9"/>
  <c r="I5" i="9"/>
  <c r="H17" i="9"/>
  <c r="M15" i="9"/>
  <c r="I13" i="9"/>
  <c r="I11" i="9"/>
  <c r="K8" i="9"/>
  <c r="K6" i="9"/>
  <c r="H22" i="9"/>
  <c r="G643" i="1"/>
  <c r="H643" i="1"/>
  <c r="G22" i="9"/>
  <c r="G17" i="9"/>
  <c r="L15" i="9"/>
  <c r="K12" i="9"/>
  <c r="K10" i="9"/>
  <c r="J8" i="9"/>
  <c r="J6" i="9"/>
  <c r="G18" i="9"/>
  <c r="E18" i="9" s="1"/>
  <c r="B18" i="9" s="1"/>
  <c r="H644" i="1"/>
  <c r="G644" i="1"/>
  <c r="H21" i="9"/>
  <c r="M16" i="9"/>
  <c r="H15" i="9"/>
  <c r="J12" i="9"/>
  <c r="J10" i="9"/>
  <c r="I8" i="9"/>
  <c r="I6" i="9"/>
  <c r="B293" i="9"/>
  <c r="F23" i="9"/>
  <c r="E11" i="9" l="1"/>
  <c r="B11" i="9" s="1"/>
  <c r="F16" i="9"/>
  <c r="B16" i="9" s="1"/>
  <c r="E8" i="9"/>
  <c r="B8" i="9" s="1"/>
  <c r="E13" i="9"/>
  <c r="B13" i="9" s="1"/>
  <c r="E7" i="9"/>
  <c r="B7" i="9" s="1"/>
  <c r="E12" i="9"/>
  <c r="B12" i="9" s="1"/>
  <c r="E21" i="9"/>
  <c r="B21" i="9" s="1"/>
  <c r="E10" i="9"/>
  <c r="B10" i="9" s="1"/>
  <c r="F15" i="9"/>
  <c r="E6" i="9"/>
  <c r="B6" i="9" s="1"/>
  <c r="E5" i="9"/>
  <c r="B5" i="9" s="1"/>
  <c r="E17" i="9"/>
  <c r="B17" i="9" s="1"/>
  <c r="E22" i="9"/>
  <c r="B22" i="9" s="1"/>
  <c r="E15" i="9"/>
  <c r="E295" i="9"/>
  <c r="F14" i="9" l="1"/>
  <c r="F3" i="9" s="1"/>
  <c r="E4" i="9"/>
  <c r="B15" i="9"/>
  <c r="E14" i="9"/>
  <c r="I13" i="3" s="1"/>
  <c r="B295" i="9"/>
  <c r="E23" i="9"/>
  <c r="I7" i="3" s="1"/>
  <c r="E3" i="9" l="1"/>
</calcChain>
</file>

<file path=xl/sharedStrings.xml><?xml version="1.0" encoding="utf-8"?>
<sst xmlns="http://schemas.openxmlformats.org/spreadsheetml/2006/main" count="4733" uniqueCount="3656">
  <si>
    <t>Obveznik:</t>
  </si>
  <si>
    <t>23788 - O.Š. JOSIPA MATOŠA, VUKOVAR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</si>
  <si>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</si>
  <si>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</si>
  <si>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</si>
  <si>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</si>
  <si>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</si>
  <si>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</si>
  <si>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</si>
  <si>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</si>
  <si>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</si>
  <si>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</si>
  <si>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</si>
  <si>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</si>
  <si>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</si>
  <si>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</si>
  <si>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</si>
  <si>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</si>
  <si>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</si>
  <si>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</si>
  <si>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</si>
  <si>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</si>
  <si>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</si>
  <si>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</si>
  <si>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</si>
  <si>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</si>
  <si>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</si>
  <si>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</si>
  <si>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</si>
  <si>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</si>
  <si>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</si>
  <si>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</si>
  <si>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</si>
  <si>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</si>
  <si>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</si>
  <si>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</si>
  <si>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</si>
  <si>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</si>
  <si>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</si>
  <si>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</si>
  <si>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</si>
  <si>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</si>
  <si>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</si>
  <si>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</si>
  <si>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</si>
  <si>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</si>
  <si>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</si>
  <si>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</si>
  <si>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</si>
  <si>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</si>
  <si>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</si>
  <si>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</si>
  <si>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</si>
  <si>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</si>
  <si>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</si>
  <si>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</si>
  <si>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</si>
  <si>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</si>
  <si>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</si>
  <si>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</si>
  <si>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</si>
  <si>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</si>
  <si>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</si>
  <si>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</si>
  <si>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</si>
  <si>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</si>
  <si>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</si>
  <si>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</si>
  <si>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</si>
  <si>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</si>
  <si>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</si>
  <si>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</si>
  <si>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</si>
  <si>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</si>
  <si>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</si>
  <si>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</si>
  <si>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</si>
  <si>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</si>
  <si>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</si>
  <si>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</si>
  <si>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</si>
  <si>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</si>
  <si>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</si>
  <si>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</si>
  <si>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</si>
  <si>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</si>
  <si>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</si>
  <si>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</si>
  <si>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</si>
  <si>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</si>
  <si>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</si>
  <si>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</si>
  <si>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</si>
  <si>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</si>
  <si>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</si>
  <si>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</si>
  <si>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</si>
  <si>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</si>
  <si>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</si>
  <si>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</si>
  <si>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</si>
  <si>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</si>
  <si>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</si>
  <si>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</si>
  <si>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</si>
  <si>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</si>
  <si>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</si>
  <si>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</si>
  <si>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</si>
  <si>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</si>
  <si>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</si>
  <si>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</si>
  <si>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</si>
  <si>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</si>
  <si>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</si>
  <si>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</si>
  <si>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</si>
  <si>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</si>
  <si>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</si>
  <si>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</si>
  <si>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</si>
  <si>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</si>
  <si>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</si>
  <si>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</si>
  <si>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</si>
  <si>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</si>
  <si>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</si>
  <si>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</si>
  <si>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</si>
  <si>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</si>
  <si>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</si>
  <si>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</si>
  <si>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</si>
  <si>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</si>
  <si>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</si>
  <si>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</si>
  <si>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</si>
  <si>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</si>
  <si>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</si>
  <si>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</si>
  <si>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</si>
  <si>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</si>
  <si>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</si>
  <si>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</si>
  <si>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</si>
  <si>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</si>
  <si>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</si>
  <si>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</si>
  <si>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</si>
  <si>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</si>
  <si>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</si>
  <si>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</si>
  <si>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</si>
  <si>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</si>
  <si>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</si>
  <si>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</si>
  <si>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</si>
  <si>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</si>
  <si>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</si>
  <si>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</si>
  <si>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</si>
  <si>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</si>
  <si>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</si>
  <si>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</si>
  <si>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</si>
  <si>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</si>
  <si>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</si>
  <si>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</si>
  <si>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</si>
  <si>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</si>
  <si>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</si>
  <si>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</si>
  <si>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</si>
  <si>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</si>
  <si>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</si>
  <si>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</si>
  <si>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</si>
  <si>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</si>
  <si>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</si>
  <si>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</si>
  <si>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</si>
  <si>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</si>
  <si>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</si>
  <si>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</si>
  <si>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</si>
  <si>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</si>
  <si>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</si>
  <si>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</si>
  <si>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</si>
  <si>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</si>
  <si>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</si>
  <si>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</si>
  <si>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</si>
  <si>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</si>
  <si>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</si>
  <si>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</si>
  <si>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</si>
  <si>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</si>
  <si>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</si>
  <si>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</si>
  <si>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</si>
  <si>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</si>
  <si>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</si>
  <si>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</si>
  <si>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</si>
  <si>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</si>
  <si>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</si>
  <si>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</si>
  <si>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</si>
  <si>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</si>
  <si>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</si>
  <si>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</si>
  <si>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</si>
  <si>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</si>
  <si>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</si>
  <si>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</si>
  <si>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</si>
  <si>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</si>
  <si>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</si>
  <si>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</si>
  <si>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</si>
  <si>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</si>
  <si>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</si>
  <si>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</si>
  <si>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</si>
  <si>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</si>
  <si>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</si>
  <si>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</si>
  <si>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</si>
  <si>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</si>
  <si>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</si>
  <si>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</si>
  <si>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</si>
  <si>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</si>
  <si>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</si>
  <si>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</si>
  <si>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</si>
  <si>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</si>
  <si>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</si>
  <si>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</si>
  <si>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</si>
  <si>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</si>
  <si>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</si>
  <si>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</si>
  <si>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</si>
  <si>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</si>
  <si>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</si>
  <si>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</si>
  <si>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</si>
  <si>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</si>
  <si>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</si>
  <si>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</si>
  <si>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</si>
  <si>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</si>
  <si>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</si>
  <si>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</si>
  <si>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</si>
  <si>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</si>
  <si>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</si>
  <si>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</si>
  <si>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</si>
  <si>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</si>
  <si>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</si>
  <si>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</si>
  <si>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</si>
  <si>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</si>
  <si>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</si>
  <si>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</si>
  <si>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</si>
  <si>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</si>
  <si>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</si>
  <si>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</si>
  <si>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</si>
  <si>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</si>
  <si>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</si>
  <si>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</si>
  <si>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</si>
  <si>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</si>
  <si>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</si>
  <si>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</si>
  <si>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</si>
  <si>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</si>
  <si>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</si>
  <si>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</si>
  <si>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</si>
  <si>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</si>
  <si>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</si>
  <si>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</si>
  <si>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</si>
  <si>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</si>
  <si>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</si>
  <si>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</si>
  <si>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</si>
  <si>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</si>
  <si>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</si>
  <si>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</si>
  <si>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</si>
  <si>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</si>
  <si>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</si>
  <si>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</si>
  <si>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</si>
  <si>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</si>
  <si>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</si>
  <si>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</si>
  <si>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</si>
  <si>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</si>
  <si>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</si>
  <si>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</si>
  <si>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</si>
  <si>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</si>
  <si>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</si>
  <si>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</si>
  <si>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</si>
  <si>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</si>
  <si>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</si>
  <si>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</si>
  <si>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</si>
  <si>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</si>
  <si>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</si>
  <si>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</si>
  <si>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</si>
  <si>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</si>
  <si>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</si>
  <si>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</si>
  <si>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</si>
  <si>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</si>
  <si>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</si>
  <si>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</si>
  <si>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</si>
  <si>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</si>
  <si>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</si>
  <si>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</si>
  <si>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</si>
  <si>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</si>
  <si>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</si>
  <si>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</si>
  <si>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</si>
  <si>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</si>
  <si>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</si>
  <si>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</si>
  <si>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</si>
  <si>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</si>
  <si>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</si>
  <si>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</si>
  <si>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</si>
  <si>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</si>
  <si>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</si>
  <si>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</si>
  <si>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</si>
  <si>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</si>
  <si>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</si>
  <si>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</si>
  <si>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</si>
  <si>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</si>
  <si>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</si>
  <si>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</si>
  <si>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</si>
  <si>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</si>
  <si>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</si>
  <si>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</si>
  <si>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</si>
  <si>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</si>
  <si>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</si>
  <si>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</si>
  <si>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</si>
  <si>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</si>
  <si>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</si>
  <si>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</si>
  <si>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</si>
  <si>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</si>
  <si>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</si>
  <si>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</si>
  <si>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</si>
  <si>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</si>
  <si>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</si>
  <si>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</si>
  <si>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</si>
  <si>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</si>
  <si>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</si>
  <si>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</si>
  <si>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</si>
  <si>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</si>
  <si>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</si>
  <si>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</si>
  <si>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</si>
  <si>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</si>
  <si>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</si>
  <si>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</si>
  <si>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</si>
  <si>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</si>
  <si>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</si>
  <si>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</si>
  <si>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</si>
  <si>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</si>
  <si>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</si>
  <si>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</si>
  <si>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</si>
  <si>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</si>
  <si>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</si>
  <si>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</si>
  <si>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</si>
  <si>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</si>
  <si>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</si>
  <si>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</si>
  <si>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</si>
  <si>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</si>
  <si>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</si>
  <si>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</si>
  <si>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</si>
  <si>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</si>
  <si>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</si>
  <si>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</si>
  <si>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</si>
  <si>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</si>
  <si>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</si>
  <si>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</si>
  <si>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</si>
  <si>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</si>
  <si>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</si>
  <si>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</si>
  <si>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</si>
  <si>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</si>
  <si>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</si>
  <si>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</si>
  <si>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</si>
  <si>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</si>
  <si>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</si>
  <si>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</si>
  <si>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</si>
  <si>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</si>
  <si>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</si>
  <si>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</si>
  <si>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</si>
  <si>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</si>
  <si>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</si>
  <si>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</si>
  <si>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</si>
  <si>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</si>
  <si>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</si>
  <si>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</si>
  <si>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</si>
  <si>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</si>
  <si>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</si>
  <si>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</si>
  <si>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</si>
  <si>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</si>
  <si>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</si>
  <si>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</si>
  <si>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</si>
  <si>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</si>
  <si>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</si>
  <si>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</si>
  <si>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</si>
  <si>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</si>
  <si>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</si>
  <si>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</si>
  <si>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</si>
  <si>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</si>
  <si>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</si>
  <si>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</si>
  <si>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</si>
  <si>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</si>
  <si>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</si>
  <si>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</si>
  <si>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</si>
  <si>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</si>
  <si>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</si>
  <si>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</si>
  <si>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</si>
  <si>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</si>
  <si>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</si>
  <si>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</si>
  <si>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</si>
  <si>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</si>
  <si>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</si>
  <si>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</si>
  <si>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</si>
  <si>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</si>
  <si>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</si>
  <si>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</si>
  <si>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</si>
  <si>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</si>
  <si>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</si>
  <si>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</si>
  <si>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</si>
  <si>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</si>
  <si>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</si>
  <si>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</si>
  <si>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</si>
  <si>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</si>
  <si>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</si>
  <si>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</si>
  <si>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</si>
  <si>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</si>
  <si>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</si>
  <si>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</si>
  <si>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</si>
  <si>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</si>
  <si>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</si>
  <si>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</si>
  <si>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</si>
  <si>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</si>
  <si>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</si>
  <si>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</si>
  <si>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</si>
  <si>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</si>
  <si>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</si>
  <si>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</si>
  <si>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</si>
  <si>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</si>
  <si>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</si>
  <si>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</si>
  <si>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</si>
  <si>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</si>
  <si>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</si>
  <si>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</si>
  <si>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</si>
  <si>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</si>
  <si>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</si>
  <si>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</si>
  <si>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</si>
  <si>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</si>
  <si>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</si>
  <si>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</si>
  <si>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</si>
  <si>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</si>
  <si>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</si>
  <si>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</si>
  <si>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</si>
  <si>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</si>
  <si>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</si>
  <si>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</si>
  <si>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</si>
  <si>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</si>
  <si>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</si>
  <si>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</si>
  <si>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</si>
  <si>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</si>
  <si>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</si>
  <si>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</si>
  <si>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</si>
  <si>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</si>
  <si>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</si>
  <si>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</si>
  <si>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</si>
  <si>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</si>
  <si>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</si>
  <si>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</si>
  <si>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</si>
  <si>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</si>
  <si>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</si>
  <si>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</si>
  <si>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</si>
  <si>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</si>
  <si>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</si>
  <si>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</si>
  <si>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</si>
  <si>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</si>
  <si>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</si>
  <si>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</si>
  <si>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</si>
  <si>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</si>
  <si>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</si>
  <si>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</si>
  <si>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</si>
  <si>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</si>
  <si>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</si>
  <si>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</si>
  <si>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</si>
  <si>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</si>
  <si>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</si>
  <si>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</si>
  <si>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</si>
  <si>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</si>
  <si>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</si>
  <si>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</si>
  <si>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</si>
  <si>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</si>
  <si>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</si>
  <si>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</si>
  <si>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</si>
  <si>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</si>
  <si>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</si>
  <si>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</si>
  <si>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</si>
  <si>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</si>
  <si>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</si>
  <si>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</si>
  <si>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</si>
  <si>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</si>
  <si>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</si>
  <si>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</si>
  <si>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</si>
  <si>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</si>
  <si>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</si>
  <si>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</si>
  <si>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</si>
  <si>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</si>
  <si>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</si>
  <si>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</si>
  <si>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</si>
  <si>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</si>
  <si>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</si>
  <si>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</si>
  <si>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</si>
  <si>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</si>
  <si>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</si>
  <si>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</si>
  <si>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</si>
  <si>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</si>
  <si>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</si>
  <si>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</si>
  <si>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</si>
  <si>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</si>
  <si>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</si>
  <si>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</si>
  <si>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</si>
  <si>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</si>
  <si>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</si>
  <si>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</si>
  <si>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</si>
  <si>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</si>
  <si>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</si>
  <si>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</si>
  <si>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</si>
  <si>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</si>
  <si>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</si>
  <si>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</si>
  <si>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</si>
  <si>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</si>
  <si>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</si>
  <si>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</si>
  <si>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</si>
  <si>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</si>
  <si>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</si>
  <si>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</si>
  <si>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</si>
  <si>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</si>
  <si>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</si>
  <si>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</si>
  <si>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</si>
  <si>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</si>
  <si>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</si>
  <si>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</si>
  <si>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</si>
  <si>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</si>
  <si>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</si>
  <si>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</si>
  <si>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</si>
  <si>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</si>
  <si>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</si>
  <si>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</si>
  <si>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</si>
  <si>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</si>
  <si>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</si>
  <si>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</si>
  <si>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</si>
  <si>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</si>
  <si>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</si>
  <si>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</si>
  <si>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</si>
  <si>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</si>
  <si>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</si>
  <si>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</si>
  <si>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</si>
  <si>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</si>
  <si>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</si>
  <si>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</si>
  <si>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</si>
  <si>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</si>
  <si>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</si>
  <si>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</si>
  <si>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</si>
  <si>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</si>
  <si>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</si>
  <si>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</si>
  <si>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</si>
  <si>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</si>
  <si>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</si>
  <si>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</si>
  <si>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</si>
  <si>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</si>
  <si>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</si>
  <si>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</si>
  <si>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</si>
  <si>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</si>
  <si>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</si>
  <si>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</si>
  <si>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</si>
  <si>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</si>
  <si>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</si>
  <si>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</si>
  <si>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</si>
  <si>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</si>
  <si>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</si>
  <si>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</si>
  <si>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</si>
  <si>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</si>
  <si>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</si>
  <si>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</si>
  <si>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</si>
  <si>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</si>
  <si>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</si>
  <si>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</si>
  <si>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</si>
  <si>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</si>
  <si>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</si>
  <si>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</si>
  <si>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</si>
  <si>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</si>
  <si>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</si>
  <si>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</si>
  <si>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</si>
  <si>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</si>
  <si>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</si>
  <si>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</si>
  <si>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</si>
  <si>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</si>
  <si>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</si>
  <si>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</si>
  <si>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</si>
  <si>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</si>
  <si>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</si>
  <si>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</si>
  <si>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</si>
  <si>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</si>
  <si>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</si>
  <si>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</si>
  <si>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</si>
  <si>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</si>
  <si>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</si>
  <si>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</si>
  <si>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</si>
  <si>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</si>
  <si>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</si>
  <si>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</si>
  <si>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</si>
  <si>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</si>
  <si>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</si>
  <si>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</si>
  <si>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</si>
  <si>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</si>
  <si>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</si>
  <si>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</si>
  <si>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</si>
  <si>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</si>
  <si>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</si>
  <si>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</si>
  <si>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</si>
  <si>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</si>
  <si>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</si>
  <si>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</si>
  <si>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</si>
  <si>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</si>
  <si>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</si>
  <si>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</si>
  <si>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</si>
  <si>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</si>
  <si>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</si>
  <si>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</si>
  <si>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</si>
  <si>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</si>
  <si>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</si>
  <si>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</si>
  <si>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</si>
  <si>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</si>
  <si>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</si>
  <si>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</si>
  <si>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</si>
  <si>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</si>
  <si>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</si>
  <si>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</si>
  <si>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</si>
  <si>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</si>
  <si>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</si>
  <si>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</si>
  <si>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</si>
  <si>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</si>
  <si>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</si>
  <si>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</si>
  <si>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</si>
  <si>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</si>
  <si>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</si>
  <si>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</si>
  <si>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</si>
  <si>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</si>
  <si>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</si>
  <si>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</si>
  <si>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</si>
  <si>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</si>
  <si>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</si>
  <si>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</si>
  <si>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</si>
  <si>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</si>
  <si>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</si>
  <si>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</si>
  <si>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</si>
  <si>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</si>
  <si>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</si>
  <si>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</si>
  <si>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</si>
  <si>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</si>
  <si>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</si>
  <si>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</si>
  <si>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</si>
  <si>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</si>
  <si>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</si>
  <si>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</si>
  <si>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</si>
  <si>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</si>
  <si>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</si>
  <si>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</si>
  <si>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</si>
  <si>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</si>
  <si>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</si>
  <si>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</si>
  <si>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</si>
  <si>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</si>
  <si>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</si>
  <si>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</si>
  <si>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</si>
  <si>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</si>
  <si>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</si>
  <si>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</si>
  <si>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</si>
  <si>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</si>
  <si>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</si>
  <si>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</si>
  <si>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</si>
  <si>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</si>
  <si>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</si>
  <si>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</si>
  <si>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</si>
  <si>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</si>
  <si>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</si>
  <si>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</si>
  <si>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</si>
  <si>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</si>
  <si>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</si>
  <si>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</si>
  <si>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</si>
  <si>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</si>
  <si>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</si>
  <si>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</si>
  <si>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</si>
  <si>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</si>
  <si>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</si>
  <si>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</si>
  <si>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</si>
  <si>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</si>
  <si>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</si>
  <si>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</si>
  <si>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</si>
  <si>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</si>
  <si>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</si>
  <si>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</si>
  <si>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</si>
  <si>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</si>
  <si>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</si>
  <si>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</si>
  <si>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</si>
  <si>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</si>
  <si>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</si>
  <si>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</si>
  <si>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</si>
  <si>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</si>
  <si>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</si>
  <si>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</si>
  <si>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</si>
  <si>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</si>
  <si>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</si>
  <si>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</si>
  <si>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</si>
  <si>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</si>
  <si>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</si>
  <si>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</si>
  <si>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</si>
  <si>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</si>
  <si>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</si>
  <si>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</si>
  <si>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</si>
  <si>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</si>
  <si>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</si>
  <si>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</si>
  <si>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</si>
  <si>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</si>
  <si>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</si>
  <si>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</si>
  <si>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</si>
  <si>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</si>
  <si>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</si>
  <si>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</si>
  <si>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</si>
  <si>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</si>
  <si>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</si>
  <si>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</si>
  <si>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</si>
  <si>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</si>
  <si>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</si>
  <si>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</si>
  <si>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</si>
  <si>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</si>
  <si>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</si>
  <si>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</si>
  <si>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</si>
  <si>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</si>
  <si>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</si>
  <si>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</si>
  <si>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</si>
  <si>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</si>
  <si>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</si>
  <si>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</si>
  <si>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</si>
  <si>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</si>
  <si>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</si>
  <si>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</si>
  <si>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</si>
  <si>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</si>
  <si>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</si>
  <si>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</si>
  <si>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</si>
  <si>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</si>
  <si>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</si>
  <si>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</si>
  <si>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</si>
  <si>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</si>
  <si>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</si>
  <si>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</si>
  <si>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</si>
  <si>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</si>
  <si>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</si>
  <si>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</si>
  <si>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</si>
  <si>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</si>
  <si>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</si>
  <si>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</si>
  <si>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</si>
  <si>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</si>
  <si>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</si>
  <si>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</si>
  <si>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</si>
  <si>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</si>
  <si>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</si>
  <si>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</si>
  <si>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</si>
  <si>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</si>
  <si>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</si>
  <si>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</si>
  <si>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</si>
  <si>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</si>
  <si>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</si>
  <si>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</si>
  <si>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</si>
  <si>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</si>
  <si>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</si>
  <si>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</si>
  <si>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</si>
  <si>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</si>
  <si>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</si>
  <si>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</si>
  <si>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</si>
  <si>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</si>
  <si>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</si>
  <si>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</si>
  <si>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</si>
  <si>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</si>
  <si>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</si>
  <si>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</si>
  <si>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</si>
  <si>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</si>
  <si>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</si>
  <si>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</si>
  <si>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</si>
  <si>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</si>
  <si>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</si>
  <si>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</si>
  <si>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</si>
  <si>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</si>
  <si>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</si>
  <si>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</si>
  <si>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</si>
  <si>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</si>
  <si>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</si>
  <si>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</si>
  <si>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</si>
  <si>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</si>
  <si>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</si>
  <si>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</si>
  <si>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</si>
  <si>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</si>
  <si>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</si>
  <si>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</si>
  <si>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</si>
  <si>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</si>
  <si>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</si>
  <si>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</si>
  <si>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</si>
  <si>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</si>
  <si>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</si>
  <si>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</si>
  <si>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</si>
  <si>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</si>
  <si>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</si>
  <si>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</si>
  <si>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</si>
  <si>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</si>
  <si>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</si>
  <si>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</si>
  <si>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</si>
  <si>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</si>
  <si>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</si>
  <si>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</si>
  <si>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</si>
  <si>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</si>
  <si>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</si>
  <si>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</si>
  <si>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</si>
  <si>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</si>
  <si>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</si>
  <si>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</si>
  <si>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</si>
  <si>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</si>
  <si>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</si>
  <si>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</si>
  <si>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</si>
  <si>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</si>
  <si>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</si>
  <si>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</si>
  <si>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</si>
  <si>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</si>
  <si>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</si>
  <si>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</si>
  <si>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</si>
  <si>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</si>
  <si>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</si>
  <si>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</si>
  <si>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</si>
  <si>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</si>
  <si>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</si>
  <si>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</si>
  <si>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</si>
  <si>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</si>
  <si>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</si>
  <si>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</si>
  <si>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</si>
  <si>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</si>
  <si>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</si>
  <si>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</si>
  <si>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</si>
  <si>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</si>
  <si>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</si>
  <si>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</si>
  <si>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</si>
  <si>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</si>
  <si>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</si>
  <si>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</si>
  <si>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</si>
  <si>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</si>
  <si>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</si>
  <si>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</si>
  <si>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</si>
  <si>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</si>
  <si>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</si>
  <si>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</si>
  <si>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</si>
  <si>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</si>
  <si>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</si>
  <si>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</si>
  <si>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</si>
  <si>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</si>
  <si>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</si>
  <si>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</si>
  <si>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</si>
  <si>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</si>
  <si>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</si>
  <si>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</si>
  <si>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</si>
  <si>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</si>
  <si>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</si>
  <si>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</si>
  <si>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</si>
  <si>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</si>
  <si>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</si>
  <si>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</si>
  <si>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</si>
  <si>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</si>
  <si>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</si>
  <si>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</si>
  <si>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</si>
  <si>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</si>
  <si>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</si>
  <si>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</si>
  <si>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</si>
  <si>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</si>
  <si>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</si>
  <si>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</si>
  <si>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</si>
  <si>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</si>
  <si>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</si>
  <si>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</si>
  <si>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</si>
  <si>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</si>
  <si>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</si>
  <si>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</si>
  <si>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</si>
  <si>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</si>
  <si>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</si>
  <si>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</si>
  <si>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</si>
  <si>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</si>
  <si>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</si>
  <si>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</si>
  <si>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</si>
  <si>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</si>
  <si>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</si>
  <si>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</si>
  <si>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</si>
  <si>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</si>
  <si>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</si>
  <si>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</si>
  <si>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</si>
  <si>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</si>
  <si>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</si>
  <si>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</si>
  <si>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</si>
  <si>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</si>
  <si>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</si>
  <si>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</si>
  <si>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</si>
  <si>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</si>
  <si>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</si>
  <si>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</si>
  <si>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</si>
  <si>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</si>
  <si>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</si>
  <si>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</si>
  <si>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</si>
  <si>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</si>
  <si>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</si>
  <si>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</si>
  <si>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</si>
  <si>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</si>
  <si>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</si>
  <si>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</si>
  <si>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</si>
  <si>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</si>
  <si>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</si>
  <si>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</si>
  <si>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</si>
  <si>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</si>
  <si>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</si>
  <si>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</si>
  <si>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</si>
  <si>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</si>
  <si>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</si>
  <si>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</si>
  <si>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</si>
  <si>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</si>
  <si>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</si>
  <si>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</si>
  <si>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</si>
  <si>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</si>
  <si>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</si>
  <si>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</si>
  <si>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</si>
  <si>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</si>
  <si>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</si>
  <si>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</si>
  <si>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</si>
  <si>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</si>
  <si>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</si>
  <si>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</si>
  <si>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</si>
  <si>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</si>
  <si>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</si>
  <si>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</si>
  <si>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</si>
  <si>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</si>
  <si>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</si>
  <si>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</si>
  <si>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</si>
  <si>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</si>
  <si>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</si>
  <si>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</si>
  <si>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</si>
  <si>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</si>
  <si>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</si>
  <si>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</si>
  <si>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</si>
  <si>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</si>
  <si>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</si>
  <si>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</si>
  <si>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</si>
  <si>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</si>
  <si>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</si>
  <si>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</si>
  <si>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</si>
  <si>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</si>
  <si>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</si>
  <si>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</si>
  <si>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</si>
  <si>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</si>
  <si>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</si>
  <si>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</si>
  <si>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</si>
  <si>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</si>
  <si>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</si>
  <si>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</si>
  <si>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</si>
  <si>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</si>
  <si>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</si>
  <si>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</si>
  <si>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</si>
  <si>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</si>
  <si>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</si>
  <si>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</si>
  <si>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</si>
  <si>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</si>
  <si>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</si>
  <si>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</si>
  <si>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</si>
  <si>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</si>
  <si>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</si>
  <si>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</si>
  <si>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</si>
  <si>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</si>
  <si>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</si>
  <si>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</si>
  <si>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</si>
  <si>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</si>
  <si>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</si>
  <si>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</si>
  <si>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</si>
  <si>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</si>
  <si>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</si>
  <si>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</si>
  <si>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</si>
  <si>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</si>
  <si>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</si>
  <si>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</si>
  <si>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</si>
  <si>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</si>
  <si>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</si>
  <si>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</si>
  <si>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</si>
  <si>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</si>
  <si>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</si>
  <si>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</si>
  <si>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</si>
  <si>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</si>
  <si>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</si>
  <si>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</si>
  <si>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</si>
  <si>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</si>
  <si>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</si>
  <si>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</si>
  <si>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</si>
  <si>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</si>
  <si>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</si>
  <si>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</si>
  <si>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</si>
  <si>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</si>
  <si>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</si>
  <si>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</si>
  <si>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</si>
  <si>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</si>
  <si>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</si>
  <si>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</si>
  <si>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</si>
  <si>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</si>
  <si>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</si>
  <si>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</si>
  <si>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</si>
  <si>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</si>
  <si>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</si>
  <si>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</si>
  <si>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</si>
  <si>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</si>
  <si>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</si>
  <si>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</si>
  <si>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</si>
  <si>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</si>
  <si>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</si>
  <si>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</si>
  <si>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</si>
  <si>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</si>
  <si>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</si>
  <si>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</si>
  <si>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</si>
  <si>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</si>
  <si>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</si>
  <si>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</si>
  <si>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</si>
  <si>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</si>
  <si>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</si>
  <si>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</si>
  <si>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</si>
  <si>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</si>
  <si>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</si>
  <si>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</si>
  <si>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</si>
  <si>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</si>
  <si>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</si>
  <si>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</si>
  <si>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</si>
  <si>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</si>
  <si>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</si>
  <si>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</si>
  <si>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</si>
  <si>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</si>
  <si>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</si>
  <si>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</si>
  <si>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</si>
  <si>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</si>
  <si>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</si>
  <si>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</si>
  <si>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</si>
  <si>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</si>
  <si>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</si>
  <si>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</si>
  <si>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</si>
  <si>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</si>
  <si>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</si>
  <si>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</si>
  <si>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</si>
  <si>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</si>
  <si>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</si>
  <si>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</si>
  <si>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</si>
  <si>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</si>
  <si>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</si>
  <si>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</si>
  <si>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</si>
  <si>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</si>
  <si>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</si>
  <si>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</si>
  <si>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</si>
  <si>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</si>
  <si>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</si>
  <si>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</si>
  <si>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</si>
  <si>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</si>
  <si>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</si>
  <si>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</si>
  <si>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</si>
  <si>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</si>
  <si>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</si>
  <si>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</si>
  <si>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</si>
  <si>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</si>
  <si>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</si>
  <si>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</si>
  <si>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</si>
  <si>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</si>
  <si>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</si>
  <si>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</si>
  <si>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</si>
  <si>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</si>
  <si>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</si>
  <si>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</si>
  <si>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</si>
  <si>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</si>
  <si>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</si>
  <si>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</si>
  <si>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</si>
  <si>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</si>
  <si>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</si>
  <si>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</si>
  <si>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</si>
  <si>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</si>
  <si>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</si>
  <si>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</si>
  <si>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</si>
  <si>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</si>
  <si>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</si>
  <si>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</si>
  <si>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</si>
  <si>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</si>
  <si>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</si>
  <si>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</si>
  <si>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</si>
  <si>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</si>
  <si>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</si>
  <si>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</si>
  <si>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</si>
  <si>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</si>
  <si>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</si>
  <si>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</si>
  <si>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</si>
  <si>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</si>
  <si>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</si>
  <si>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</si>
  <si>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</si>
  <si>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</si>
  <si>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</si>
  <si>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</si>
  <si>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</si>
  <si>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</si>
  <si>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</si>
  <si>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</si>
  <si>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</si>
  <si>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</si>
  <si>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</si>
  <si>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</si>
  <si>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</si>
  <si>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</si>
  <si>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</si>
  <si>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</si>
  <si>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</si>
  <si>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</si>
  <si>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</si>
  <si>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</si>
  <si>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</si>
  <si>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</si>
  <si>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</si>
  <si>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</si>
  <si>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</si>
  <si>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</si>
  <si>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</si>
  <si>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</si>
  <si>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</si>
  <si>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</si>
  <si>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</si>
  <si>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</si>
  <si>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</si>
  <si>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</si>
  <si>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</si>
  <si>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</si>
  <si>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</si>
  <si>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</si>
  <si>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</si>
  <si>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</si>
  <si>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</si>
  <si>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</si>
  <si>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</si>
  <si>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</si>
  <si>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</si>
  <si>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</si>
  <si>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</si>
  <si>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</si>
  <si>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</si>
  <si>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</si>
  <si>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</si>
  <si>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</si>
  <si>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</si>
  <si>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</si>
  <si>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</si>
  <si>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</si>
  <si>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</si>
  <si>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</si>
  <si>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</si>
  <si>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</si>
  <si>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</si>
  <si>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</si>
  <si>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</si>
  <si>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</si>
  <si>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</si>
  <si>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</si>
  <si>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</si>
  <si>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</si>
  <si>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</si>
  <si>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</si>
  <si>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</si>
  <si>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</si>
  <si>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</si>
  <si>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</si>
  <si>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</si>
  <si>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</si>
  <si>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</si>
  <si>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</si>
  <si>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</si>
  <si>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</si>
  <si>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</si>
  <si>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</si>
  <si>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</si>
  <si>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</si>
  <si>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</si>
  <si>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</si>
  <si>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</si>
  <si>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</si>
  <si>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</si>
  <si>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</si>
  <si>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</si>
  <si>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</si>
  <si>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</si>
  <si>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</si>
  <si>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</si>
  <si>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</si>
  <si>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</si>
  <si>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</si>
  <si>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</si>
  <si>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</si>
  <si>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</si>
  <si>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</si>
  <si>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</si>
  <si>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</si>
  <si>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</si>
  <si>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</si>
  <si>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</si>
  <si>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</si>
  <si>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</si>
  <si>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</si>
  <si>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</si>
  <si>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</si>
  <si>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</si>
  <si>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</si>
  <si>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</si>
  <si>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</si>
  <si>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</si>
  <si>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</si>
  <si>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</si>
  <si>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</si>
  <si>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</si>
  <si>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</si>
  <si>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</si>
  <si>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</si>
  <si>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</si>
  <si>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</si>
  <si>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</si>
  <si>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</si>
  <si>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</si>
  <si>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</si>
  <si>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</si>
  <si>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</si>
  <si>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</si>
  <si>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</si>
  <si>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</si>
  <si>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</si>
  <si>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</si>
  <si>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</si>
  <si>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</si>
  <si>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</si>
  <si>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</si>
  <si>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</si>
  <si>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</si>
  <si>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</si>
  <si>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</si>
  <si>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</si>
  <si>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</si>
  <si>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</si>
  <si>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</si>
  <si>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</si>
  <si>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</si>
  <si>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</si>
  <si>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</si>
  <si>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</si>
  <si>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</si>
  <si>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</si>
  <si>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</si>
  <si>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</si>
  <si>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</si>
  <si>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</si>
  <si>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</si>
  <si>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</si>
  <si>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</si>
  <si>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</si>
  <si>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</si>
  <si>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</si>
  <si>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</si>
  <si>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</si>
  <si>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</si>
  <si>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</si>
  <si>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</si>
  <si>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</si>
  <si>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</si>
  <si>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</si>
  <si>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</si>
  <si>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</si>
  <si>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</si>
  <si>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</si>
  <si>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</si>
  <si>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</si>
  <si>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</si>
  <si>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</si>
  <si>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</si>
  <si>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</si>
  <si>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</si>
  <si>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</si>
  <si>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</si>
  <si>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</si>
  <si>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</si>
  <si>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</si>
  <si>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</si>
  <si>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</si>
  <si>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</si>
  <si>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</si>
  <si>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</si>
  <si>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</si>
  <si>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</si>
  <si>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</si>
  <si>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</si>
  <si>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</si>
  <si>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</si>
  <si>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</si>
  <si>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</si>
  <si>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</si>
  <si>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</si>
  <si>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</si>
  <si>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</si>
  <si>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</si>
  <si>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</si>
  <si>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</si>
  <si>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</si>
  <si>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</si>
  <si>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</si>
  <si>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</si>
  <si>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</si>
  <si>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</si>
  <si>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</si>
  <si>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</si>
  <si>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</si>
  <si>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</si>
  <si>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</si>
  <si>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</si>
  <si>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</si>
  <si>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</si>
  <si>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</si>
  <si>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</si>
  <si>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</si>
  <si>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</si>
  <si>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</si>
  <si>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</si>
  <si>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</si>
  <si>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</si>
  <si>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</si>
  <si>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</si>
  <si>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</si>
  <si>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</si>
  <si>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</si>
  <si>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</si>
  <si>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</si>
  <si>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</si>
  <si>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</si>
  <si>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</si>
  <si>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</si>
  <si>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</si>
  <si>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</si>
  <si>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</si>
  <si>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</si>
  <si>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</si>
  <si>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</si>
  <si>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</si>
  <si>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</si>
  <si>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</si>
  <si>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</si>
  <si>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</si>
  <si>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</si>
  <si>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</si>
  <si>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</si>
  <si>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</si>
  <si>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</si>
  <si>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</si>
  <si>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</si>
  <si>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</si>
  <si>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</si>
  <si>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</si>
  <si>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</si>
  <si>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</si>
  <si>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</si>
  <si>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</si>
  <si>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</si>
  <si>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</si>
  <si>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</si>
  <si>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</si>
  <si>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</si>
  <si>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</si>
  <si>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</si>
  <si>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</si>
  <si>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</si>
  <si>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</si>
  <si>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</si>
  <si>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</si>
  <si>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</si>
  <si>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</si>
  <si>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</si>
  <si>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</si>
  <si>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</si>
  <si>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</si>
  <si>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</si>
  <si>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</si>
  <si>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</si>
  <si>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</si>
  <si>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</si>
  <si>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</si>
  <si>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</si>
  <si>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</si>
  <si>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</si>
  <si>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</si>
  <si>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</si>
  <si>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</si>
  <si>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</si>
  <si>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</si>
  <si>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</si>
  <si>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</si>
  <si>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</si>
  <si>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</si>
  <si>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</si>
  <si>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</si>
  <si>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</si>
  <si>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</si>
  <si>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</si>
  <si>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</si>
  <si>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</si>
  <si>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</si>
  <si>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</si>
  <si>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</si>
  <si>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</si>
  <si>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</si>
  <si>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</si>
  <si>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</si>
  <si>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</si>
  <si>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</si>
  <si>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</si>
  <si>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</si>
  <si>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</si>
  <si>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</si>
  <si>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</si>
  <si>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</si>
  <si>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</si>
  <si>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</si>
  <si>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</si>
  <si>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</si>
  <si>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</si>
  <si>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</si>
  <si>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</si>
  <si>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</si>
  <si>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</si>
  <si>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</si>
  <si>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</si>
  <si>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</si>
  <si>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</si>
  <si>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</si>
  <si>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</si>
  <si>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</si>
  <si>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</si>
  <si>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</si>
  <si>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</si>
  <si>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</si>
  <si>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</si>
  <si>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</si>
  <si>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</si>
  <si>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</si>
  <si>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</si>
  <si>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</si>
  <si>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</si>
  <si>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</si>
  <si>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</si>
  <si>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</si>
  <si>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</si>
  <si>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</si>
  <si>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</si>
  <si>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</si>
  <si>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</si>
  <si>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</si>
  <si>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</si>
  <si>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</si>
  <si>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</si>
  <si>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</si>
  <si>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</si>
  <si>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</si>
  <si>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</si>
  <si>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</si>
  <si>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</si>
  <si>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</si>
  <si>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</si>
  <si>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</si>
  <si>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</si>
  <si>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</si>
  <si>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</si>
  <si>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</si>
  <si>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</si>
  <si>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</si>
  <si>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</si>
  <si>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</si>
  <si>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</si>
  <si>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</si>
  <si>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</si>
  <si>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</si>
  <si>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</si>
  <si>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</si>
  <si>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</si>
  <si>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</si>
  <si>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</si>
  <si>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</si>
  <si>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</si>
  <si>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</si>
  <si>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</si>
  <si>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</si>
  <si>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</si>
  <si>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</si>
  <si>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</si>
  <si>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</si>
  <si>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</si>
  <si>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</si>
  <si>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</si>
  <si>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</si>
  <si>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</si>
  <si>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</si>
  <si>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</si>
  <si>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</si>
  <si>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</si>
  <si>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</si>
  <si>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</si>
  <si>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</si>
  <si>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</si>
  <si>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</si>
  <si>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</si>
  <si>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</si>
  <si>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</si>
  <si>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</si>
  <si>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</si>
  <si>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</si>
  <si>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</si>
  <si>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</si>
  <si>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</si>
  <si>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</si>
  <si>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</si>
  <si>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</si>
  <si>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</si>
  <si>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</si>
  <si>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</si>
  <si>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</si>
  <si>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</si>
  <si>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</si>
  <si>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</si>
  <si>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</si>
  <si>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</si>
  <si>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</si>
  <si>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</si>
  <si>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</si>
  <si>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</si>
  <si>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</si>
  <si>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</si>
  <si>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</si>
  <si>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</si>
  <si>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</si>
  <si>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</si>
  <si>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</si>
  <si>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</si>
  <si>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</si>
  <si>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</si>
  <si>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</si>
  <si>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</si>
  <si>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</si>
  <si>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</si>
  <si>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</si>
  <si>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</si>
  <si>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</si>
  <si>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</si>
  <si>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</si>
  <si>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</si>
  <si>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</si>
  <si>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</si>
  <si>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</si>
  <si>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</si>
  <si>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</si>
  <si>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</si>
  <si>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</si>
  <si>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</si>
  <si>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</si>
  <si>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</si>
  <si>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</si>
  <si>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</si>
  <si>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</si>
  <si>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</si>
  <si>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</si>
  <si>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</si>
  <si>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</si>
  <si>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</si>
  <si>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</si>
  <si>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</si>
  <si>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</si>
  <si>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</si>
  <si>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</si>
  <si>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</si>
  <si>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</si>
  <si>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</si>
  <si>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</si>
  <si>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</si>
  <si>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</si>
  <si>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</si>
  <si>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</si>
  <si>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</si>
  <si>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</si>
  <si>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</si>
  <si>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</si>
  <si>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</si>
  <si>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</si>
  <si>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</si>
  <si>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</si>
  <si>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</si>
  <si>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</si>
  <si>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</si>
  <si>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</si>
  <si>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</si>
  <si>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</si>
  <si>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</si>
  <si>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</si>
  <si>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</si>
  <si>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</si>
  <si>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</si>
  <si>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</si>
  <si>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</si>
  <si>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</si>
  <si>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</si>
  <si>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</si>
  <si>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</si>
  <si>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</si>
  <si>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</si>
  <si>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</si>
  <si>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</si>
  <si>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</si>
  <si>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</si>
  <si>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</si>
  <si>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</si>
  <si>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</si>
  <si>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</si>
  <si>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</si>
  <si>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</si>
  <si>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</si>
  <si>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</si>
  <si>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</si>
  <si>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</si>
  <si>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</si>
  <si>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</si>
  <si>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</si>
  <si>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</si>
  <si>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</si>
  <si>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</si>
  <si>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</si>
  <si>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</si>
  <si>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</si>
  <si>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</si>
  <si>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</si>
  <si>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</si>
  <si>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</si>
  <si>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</si>
  <si>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</si>
  <si>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</si>
  <si>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</si>
  <si>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</si>
  <si>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</si>
  <si>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</si>
  <si>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</si>
  <si>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</si>
  <si>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</si>
  <si>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</si>
  <si>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</si>
  <si>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</si>
  <si>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</si>
  <si>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</si>
  <si>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</si>
  <si>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</si>
  <si>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</si>
  <si>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</si>
  <si>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</si>
  <si>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</si>
  <si>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</si>
  <si>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</si>
  <si>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</si>
  <si>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</si>
  <si>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</si>
  <si>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</si>
  <si>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</si>
  <si>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</si>
  <si>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</si>
  <si>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</si>
  <si>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</si>
  <si>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</si>
  <si>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</si>
  <si>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</si>
  <si>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</si>
  <si>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</si>
  <si>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</si>
  <si>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</si>
  <si>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</si>
  <si>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</si>
  <si>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</si>
  <si>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</si>
  <si>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</si>
  <si>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</si>
  <si>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</si>
  <si>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</si>
  <si>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</si>
  <si>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</si>
  <si>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</si>
  <si>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</si>
  <si>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</si>
  <si>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</si>
  <si>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</si>
  <si>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</si>
  <si>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</si>
  <si>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</si>
  <si>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</si>
  <si>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</si>
  <si>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</si>
  <si>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</si>
  <si>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</si>
  <si>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</si>
  <si>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</si>
  <si>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</si>
  <si>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</si>
  <si>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</si>
  <si>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</si>
  <si>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</si>
  <si>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</si>
  <si>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</si>
  <si>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</si>
  <si>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</si>
  <si>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</si>
  <si>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</si>
  <si>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</si>
  <si>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</si>
  <si>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</si>
  <si>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</si>
  <si>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</si>
  <si>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</si>
  <si>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</si>
  <si>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</si>
  <si>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</si>
  <si>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</si>
  <si>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</si>
  <si>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</si>
  <si>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</si>
  <si>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</si>
  <si>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</si>
  <si>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</si>
  <si>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</si>
  <si>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</si>
  <si>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</si>
  <si>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</si>
  <si>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</si>
  <si>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</si>
  <si>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</si>
  <si>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</si>
  <si>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</si>
  <si>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</si>
  <si>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</si>
  <si>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</si>
  <si>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</si>
  <si>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</si>
  <si>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</si>
  <si>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</si>
  <si>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</si>
  <si>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</si>
  <si>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</si>
  <si>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</si>
  <si>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</si>
  <si>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</si>
  <si>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</si>
  <si>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</si>
  <si>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</si>
  <si>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</si>
  <si>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</si>
  <si>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</si>
  <si>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</si>
  <si>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</si>
  <si>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</si>
  <si>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</si>
  <si>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</si>
  <si>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</si>
  <si>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</si>
  <si>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</si>
  <si>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</si>
  <si>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</si>
  <si>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</si>
  <si>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</si>
  <si>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</si>
  <si>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</si>
  <si>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</si>
  <si>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</si>
  <si>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</si>
  <si>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</si>
  <si>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</si>
  <si>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</si>
  <si>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</si>
  <si>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</si>
  <si>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</si>
  <si>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</si>
  <si>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</si>
  <si>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</si>
  <si>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</si>
  <si>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</si>
  <si>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</si>
  <si>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</si>
  <si>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</si>
  <si>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</si>
  <si>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</si>
  <si>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</si>
  <si>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</si>
  <si>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</si>
  <si>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</si>
  <si>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</si>
  <si>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</si>
  <si>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</si>
  <si>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</si>
  <si>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</si>
  <si>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</si>
  <si>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</si>
  <si>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</si>
  <si>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</si>
  <si>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</si>
  <si>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</si>
  <si>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</si>
  <si>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</si>
  <si>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</si>
  <si>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</si>
  <si>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</si>
  <si>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</si>
  <si>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</si>
  <si>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</si>
  <si>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</si>
  <si>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</si>
  <si>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</si>
  <si>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</si>
  <si>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</si>
  <si>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</si>
  <si>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</si>
  <si>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</si>
  <si>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</si>
  <si>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</si>
  <si>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</si>
  <si>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</si>
  <si>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</si>
  <si>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</si>
  <si>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</si>
  <si>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</si>
  <si>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</si>
  <si>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</si>
  <si>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</si>
  <si>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</si>
  <si>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</si>
  <si>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</si>
  <si>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</si>
  <si>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</si>
  <si>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</si>
  <si>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</si>
  <si>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</si>
  <si>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</si>
  <si>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</si>
  <si>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</si>
  <si>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</si>
  <si>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</si>
  <si>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</si>
  <si>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</si>
  <si>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</si>
  <si>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</si>
  <si>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</si>
  <si>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</si>
  <si>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</si>
  <si>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</si>
  <si>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</si>
  <si>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</si>
  <si>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</si>
  <si>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</si>
  <si>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</si>
  <si>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</si>
  <si>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</si>
  <si>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</si>
  <si>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</si>
  <si>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</si>
  <si>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</si>
  <si>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</si>
  <si>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</si>
  <si>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</si>
  <si>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</si>
  <si>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</si>
  <si>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</si>
  <si>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</si>
  <si>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</si>
  <si>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</si>
  <si>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</si>
  <si>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</si>
  <si>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</si>
  <si>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</si>
  <si>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</si>
  <si>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</si>
  <si>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</si>
  <si>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</si>
  <si>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</si>
  <si>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</si>
  <si>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</si>
  <si>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</si>
  <si>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</si>
  <si>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</si>
  <si>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</si>
  <si>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</si>
  <si>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</si>
  <si>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</si>
  <si>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</si>
  <si>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</si>
  <si>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</si>
  <si>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</si>
  <si>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</si>
  <si>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</si>
  <si>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</si>
  <si>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</si>
  <si>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</si>
  <si>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</si>
  <si>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</si>
  <si>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</si>
  <si>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</si>
  <si>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</si>
  <si>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</si>
  <si>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</si>
  <si>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</si>
  <si>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</si>
  <si>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</si>
  <si>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</si>
  <si>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</si>
  <si>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</si>
  <si>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</si>
  <si>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</si>
  <si>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</si>
  <si>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</si>
  <si>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</si>
  <si>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</si>
  <si>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</si>
  <si>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</si>
  <si>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</si>
  <si>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</si>
  <si>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</si>
  <si>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</si>
  <si>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</si>
  <si>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</si>
  <si>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</si>
  <si>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</si>
  <si>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</si>
  <si>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</si>
  <si>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</si>
  <si>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</si>
  <si>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</si>
  <si>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</si>
  <si>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</si>
  <si>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</si>
  <si>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</si>
  <si>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</si>
  <si>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</si>
  <si>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</si>
  <si>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</si>
  <si>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</si>
  <si>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</si>
  <si>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</si>
  <si>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</si>
  <si>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</si>
  <si>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</si>
  <si>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</si>
  <si>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</si>
  <si>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</si>
  <si>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</si>
  <si>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</si>
  <si>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</si>
  <si>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</si>
  <si>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</si>
  <si>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</si>
  <si>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</si>
  <si>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</si>
  <si>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</si>
  <si>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</si>
  <si>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</si>
  <si>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</si>
  <si>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</si>
  <si>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</si>
  <si>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</si>
  <si>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</si>
  <si>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</si>
  <si>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</si>
  <si>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</si>
  <si>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</si>
  <si>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</si>
  <si>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</si>
  <si>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</si>
  <si>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</si>
  <si>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</si>
  <si>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</si>
  <si>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</si>
  <si>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</si>
  <si>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</si>
  <si>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</si>
  <si>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</si>
  <si>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</si>
  <si>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</si>
  <si>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</si>
  <si>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</si>
  <si>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</si>
  <si>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</si>
  <si>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</si>
  <si>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</si>
  <si>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</si>
  <si>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</si>
  <si>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</si>
  <si>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</si>
  <si>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</si>
  <si>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</si>
  <si>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</si>
  <si>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</si>
  <si>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</si>
  <si>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</si>
  <si>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</si>
  <si>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</si>
  <si>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</si>
  <si>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</si>
  <si>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</si>
  <si>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</si>
  <si>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</si>
  <si>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</si>
  <si>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</si>
  <si>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</si>
  <si>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</si>
  <si>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</si>
  <si>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</si>
  <si>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</si>
  <si>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</si>
  <si>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</si>
  <si>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</si>
  <si>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</si>
  <si>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</si>
  <si>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</si>
  <si>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</si>
  <si>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</si>
  <si>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</si>
  <si>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</si>
  <si>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</si>
  <si>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</si>
  <si>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</si>
  <si>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</si>
  <si>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</si>
  <si>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</si>
  <si>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</si>
  <si>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</si>
  <si>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</si>
  <si>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</si>
  <si>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</si>
  <si>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</si>
  <si>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</si>
  <si>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</si>
  <si>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</si>
  <si>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</si>
  <si>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</si>
  <si>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</si>
  <si>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</si>
  <si>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</si>
  <si>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</si>
  <si>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</si>
  <si>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</si>
  <si>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</si>
  <si>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</si>
  <si>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</si>
  <si>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</si>
  <si>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</si>
  <si>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</si>
  <si>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</si>
  <si>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</si>
  <si>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</si>
  <si>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</si>
  <si>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</si>
  <si>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</si>
  <si>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</si>
  <si>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</si>
  <si>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</si>
  <si>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</si>
  <si>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</si>
  <si>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</si>
  <si>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</si>
  <si>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</si>
  <si>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</si>
  <si>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</si>
  <si>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</si>
  <si>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</si>
  <si>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</si>
  <si>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</si>
  <si>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</si>
  <si>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</si>
  <si>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</si>
  <si>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</si>
  <si>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</si>
  <si>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</si>
  <si>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</si>
  <si>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</si>
  <si>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</si>
  <si>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</si>
  <si>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</si>
  <si>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</si>
  <si>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</si>
  <si>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</si>
  <si>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</si>
  <si>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</si>
  <si>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</si>
  <si>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</si>
  <si>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</si>
  <si>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</si>
  <si>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</si>
  <si>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</si>
  <si>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</si>
  <si>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</si>
  <si>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</si>
  <si>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</si>
  <si>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</si>
  <si>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</si>
  <si>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</si>
  <si>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</si>
  <si>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</si>
  <si>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</si>
  <si>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</si>
  <si>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</si>
  <si>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</si>
  <si>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</si>
  <si>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</si>
  <si>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</si>
  <si>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</si>
  <si>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</si>
  <si>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</si>
  <si>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</si>
  <si>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</si>
  <si>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</si>
  <si>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</si>
  <si>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</si>
  <si>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</si>
  <si>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</si>
  <si>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</si>
  <si>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</si>
  <si>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</si>
  <si>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</si>
  <si>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</si>
  <si>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</si>
  <si>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</si>
  <si>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</si>
  <si>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</si>
  <si>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</si>
  <si>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</si>
  <si>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</si>
  <si>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</si>
  <si>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</si>
  <si>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</si>
  <si>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</si>
  <si>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</si>
  <si>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</si>
  <si>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</si>
  <si>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</si>
  <si>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</si>
  <si>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</si>
  <si>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</si>
  <si>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</si>
  <si>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</si>
  <si>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</si>
  <si>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</si>
  <si>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</si>
  <si>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</si>
  <si>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</si>
  <si>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</si>
  <si>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</si>
  <si>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</si>
  <si>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</si>
  <si>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</si>
  <si>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</si>
  <si>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</si>
  <si>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</si>
  <si>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</si>
  <si>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</si>
  <si>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</si>
  <si>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</si>
  <si>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</si>
  <si>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</si>
  <si>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</si>
  <si>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</si>
  <si>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</si>
  <si>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</si>
  <si>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</si>
  <si>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</si>
  <si>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</si>
  <si>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</si>
  <si>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</si>
  <si>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</si>
  <si>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</si>
  <si>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</si>
  <si>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</si>
  <si>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</si>
  <si>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</si>
  <si>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</si>
  <si>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</si>
  <si>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</si>
  <si>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</si>
  <si>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</si>
  <si>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</si>
  <si>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</si>
  <si>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</si>
  <si>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</si>
  <si>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</si>
  <si>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</si>
  <si>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</si>
  <si>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</si>
  <si>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</si>
  <si>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</si>
  <si>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</si>
  <si>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</si>
  <si>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</si>
  <si>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</si>
  <si>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</si>
  <si>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</si>
  <si>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</si>
  <si>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</si>
  <si>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</si>
  <si>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</si>
  <si>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</si>
  <si>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</si>
  <si>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</si>
  <si>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</si>
  <si>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</si>
  <si>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</si>
  <si>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</si>
  <si>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</si>
  <si>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</si>
  <si>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</si>
  <si>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</si>
  <si>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</si>
  <si>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</si>
  <si>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</si>
  <si>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</si>
  <si>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</si>
  <si>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</si>
  <si>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</si>
  <si>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</si>
  <si>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</si>
  <si>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</si>
  <si>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</si>
  <si>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</si>
  <si>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</si>
  <si>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</si>
  <si>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</si>
  <si>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</si>
  <si>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</si>
  <si>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</si>
  <si>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</si>
  <si>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</si>
  <si>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</si>
  <si>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</si>
  <si>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</si>
  <si>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</si>
  <si>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</si>
  <si>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</si>
  <si>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</si>
  <si>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</si>
  <si>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</si>
  <si>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</si>
  <si>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</si>
  <si>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</si>
  <si>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</si>
  <si>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</si>
  <si>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</si>
  <si>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</si>
  <si>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</si>
  <si>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</si>
  <si>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</si>
  <si>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</si>
  <si>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</si>
  <si>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</si>
  <si>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</si>
  <si>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</si>
  <si>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</si>
  <si>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</si>
  <si>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</si>
  <si>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</si>
  <si>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</si>
  <si>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</si>
  <si>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</si>
  <si>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</si>
  <si>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</si>
  <si>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</si>
  <si>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</si>
  <si>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</si>
  <si>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</si>
  <si>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</si>
  <si>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</si>
  <si>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</si>
  <si>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</si>
  <si>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</si>
  <si>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</si>
  <si>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</si>
  <si>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</si>
  <si>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</si>
  <si>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</si>
  <si>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</si>
  <si>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</si>
  <si>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</si>
  <si>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</si>
  <si>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</si>
  <si>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</si>
  <si>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</si>
  <si>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</si>
  <si>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</si>
  <si>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</si>
  <si>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</si>
  <si>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</si>
  <si>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</si>
  <si>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</si>
  <si>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</si>
  <si>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</si>
  <si>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</si>
  <si>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</si>
  <si>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</si>
  <si>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</si>
  <si>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</si>
  <si>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</si>
  <si>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</si>
  <si>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</si>
  <si>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</si>
  <si>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</si>
  <si>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</si>
  <si>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</si>
  <si>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</si>
  <si>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</si>
  <si>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</si>
  <si>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</si>
  <si>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</si>
  <si>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</si>
  <si>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</si>
  <si>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</si>
  <si>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</si>
  <si>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</si>
  <si>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</si>
  <si>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</si>
  <si>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</si>
  <si>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</si>
  <si>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</si>
  <si>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</si>
  <si>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</si>
  <si>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</si>
  <si>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</si>
  <si>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</si>
  <si>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</si>
  <si>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</si>
  <si>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</si>
  <si>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</si>
  <si>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</si>
  <si>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</si>
  <si>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</si>
  <si>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</si>
  <si>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</si>
  <si>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</si>
  <si>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</si>
  <si>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</si>
  <si>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</si>
  <si>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</si>
  <si>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</si>
  <si>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</si>
  <si>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</si>
  <si>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</si>
  <si>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</si>
  <si>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</si>
  <si>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</si>
  <si>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</si>
  <si>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</si>
  <si>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</si>
  <si>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</si>
  <si>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</si>
  <si>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</si>
  <si>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</si>
  <si>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</si>
  <si>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</si>
  <si>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</si>
  <si>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</si>
  <si>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</si>
  <si>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</si>
  <si>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</si>
  <si>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</si>
  <si>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</si>
  <si>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</si>
  <si>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</si>
  <si>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</si>
  <si>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</si>
  <si>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</si>
  <si>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</si>
  <si>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</si>
  <si>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</si>
  <si>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</si>
  <si>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</si>
  <si>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</si>
  <si>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</si>
  <si>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</si>
  <si>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</si>
  <si>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</si>
  <si>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</si>
  <si>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</si>
  <si>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</si>
  <si>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</si>
  <si>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</si>
  <si>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</si>
  <si>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</si>
  <si>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</si>
  <si>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</si>
  <si>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</si>
  <si>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</si>
  <si>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</si>
  <si>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</si>
  <si>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</si>
  <si>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</si>
  <si>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</si>
  <si>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</si>
  <si>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</si>
  <si>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</si>
  <si>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</si>
  <si>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</si>
  <si>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</si>
  <si>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</si>
  <si>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</si>
  <si>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</si>
  <si>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</si>
  <si>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</si>
  <si>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</si>
  <si>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</si>
  <si>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</si>
  <si>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</si>
  <si>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</si>
  <si>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</si>
  <si>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</si>
  <si>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</si>
  <si>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</si>
  <si>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</si>
  <si>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</si>
  <si>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</si>
  <si>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</si>
  <si>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</si>
  <si>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</si>
  <si>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</si>
  <si>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</si>
  <si>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</si>
  <si>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</si>
  <si>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</si>
  <si>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</si>
  <si>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</si>
  <si>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</si>
  <si>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</si>
  <si>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</si>
  <si>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</si>
  <si>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</si>
  <si>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</si>
  <si>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</si>
  <si>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</si>
  <si>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</si>
  <si>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</si>
  <si>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</si>
  <si>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</si>
  <si>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</si>
  <si>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</si>
  <si>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</si>
  <si>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</si>
  <si>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</si>
  <si>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</si>
  <si>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</si>
  <si>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</si>
  <si>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</si>
  <si>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</si>
  <si>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</si>
  <si>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</si>
  <si>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</si>
  <si>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</si>
  <si>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</si>
  <si>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</si>
  <si>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</si>
  <si>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</si>
  <si>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</si>
  <si>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</si>
  <si>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</si>
  <si>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</si>
  <si>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</si>
  <si>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</si>
  <si>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</si>
  <si>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</si>
  <si>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</si>
  <si>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</si>
  <si>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</si>
  <si>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</si>
  <si>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</si>
  <si>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</si>
  <si>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</si>
  <si>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</si>
  <si>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</si>
  <si>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</si>
  <si>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</si>
  <si>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</si>
  <si>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</si>
  <si>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</si>
  <si>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</si>
  <si>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</si>
  <si>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</si>
  <si>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</si>
  <si>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</si>
  <si>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</si>
  <si>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</si>
  <si>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</si>
  <si>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</si>
  <si>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</si>
  <si>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</si>
  <si>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</si>
  <si>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</si>
  <si>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</si>
  <si>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</si>
  <si>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</si>
  <si>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</si>
  <si>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</si>
  <si>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</si>
  <si>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</si>
  <si>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</si>
  <si>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</si>
  <si>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</si>
  <si>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</si>
  <si>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</si>
  <si>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</si>
  <si>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</si>
  <si>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</si>
  <si>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</si>
  <si>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</si>
  <si>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</si>
  <si>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</si>
  <si>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</si>
  <si>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</si>
  <si>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</si>
  <si>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</si>
  <si>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</si>
  <si>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</si>
  <si>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</si>
  <si>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</si>
  <si>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</si>
  <si>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</si>
  <si>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</si>
  <si>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</si>
  <si>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</si>
  <si>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</si>
  <si>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</si>
  <si>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</si>
  <si>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</si>
  <si>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</si>
  <si>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</si>
  <si>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</si>
  <si>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</si>
  <si>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</si>
  <si>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</si>
  <si>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</si>
  <si>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</si>
  <si>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</si>
  <si>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</si>
  <si>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</si>
  <si>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</si>
  <si>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</si>
  <si>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</si>
  <si>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</si>
  <si>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</si>
  <si>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</si>
  <si>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</si>
  <si>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</si>
  <si>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</si>
  <si>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</si>
  <si>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</si>
  <si>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</si>
  <si>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</si>
  <si>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</si>
  <si>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</si>
  <si>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</si>
  <si>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</si>
  <si>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</si>
  <si>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</si>
  <si>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</si>
  <si>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</si>
  <si>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</si>
  <si>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</si>
  <si>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</si>
  <si>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</si>
  <si>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</si>
  <si>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</si>
  <si>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</si>
  <si>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</si>
  <si>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</si>
  <si>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</si>
  <si>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</si>
  <si>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</si>
  <si>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</si>
  <si>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</si>
  <si>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</si>
  <si>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</si>
  <si>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</si>
  <si>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</si>
  <si>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</si>
  <si>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</si>
  <si>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</si>
  <si>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</si>
  <si>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</si>
  <si>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</si>
  <si>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</si>
  <si>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</si>
  <si>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</si>
  <si>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</si>
  <si>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</si>
  <si>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</si>
  <si>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</si>
  <si>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</si>
  <si>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</si>
  <si>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</si>
  <si>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</si>
  <si>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</si>
  <si>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</si>
  <si>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</si>
  <si>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</si>
  <si>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</si>
  <si>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</si>
  <si>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</si>
  <si>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</si>
  <si>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</si>
  <si>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</si>
  <si>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</si>
  <si>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</si>
  <si>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</si>
  <si>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</si>
  <si>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</si>
  <si>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</si>
  <si>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</si>
  <si>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</si>
  <si>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</si>
  <si>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</si>
  <si>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</si>
  <si>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</si>
  <si>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</si>
  <si>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</si>
  <si>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</si>
  <si>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</si>
  <si>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</si>
  <si>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</si>
  <si>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</si>
  <si>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</si>
  <si>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</si>
  <si>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</si>
  <si>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</si>
  <si>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</si>
  <si>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</si>
  <si>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</si>
  <si>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</si>
  <si>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</si>
  <si>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</si>
  <si>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</si>
  <si>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</si>
  <si>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</si>
  <si>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</si>
  <si>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</si>
  <si>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</si>
  <si>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</si>
  <si>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</si>
  <si>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</si>
  <si>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</si>
  <si>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</si>
  <si>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</si>
  <si>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</si>
  <si>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</si>
  <si>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</si>
  <si>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</si>
  <si>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</si>
  <si>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</si>
  <si>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</si>
  <si>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</si>
  <si>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</si>
  <si>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</si>
  <si>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</si>
  <si>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</si>
  <si>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</si>
  <si>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</si>
  <si>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</si>
  <si>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</si>
  <si>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</si>
  <si>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</si>
  <si>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</si>
  <si>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</si>
  <si>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</si>
  <si>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</si>
  <si>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</si>
  <si>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</si>
  <si>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</si>
  <si>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</si>
  <si>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</si>
  <si>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</si>
  <si>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</si>
  <si>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</si>
  <si>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</si>
  <si>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</si>
  <si>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</si>
  <si>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</si>
  <si>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</si>
  <si>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</si>
  <si>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</si>
  <si>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</si>
  <si>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</si>
  <si>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</si>
  <si>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</si>
  <si>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</si>
  <si>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</si>
  <si>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</si>
  <si>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</si>
  <si>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</si>
  <si>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</si>
  <si>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</si>
  <si>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</si>
  <si>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</si>
  <si>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</si>
  <si>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</si>
  <si>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</si>
  <si>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</si>
  <si>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</si>
  <si>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</si>
  <si>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</si>
  <si>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</si>
  <si>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</si>
  <si>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</si>
  <si>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</si>
  <si>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</si>
  <si>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</si>
  <si>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</si>
  <si>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</si>
  <si>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</si>
  <si>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</si>
  <si>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</si>
  <si>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</si>
  <si>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</si>
  <si>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</si>
  <si>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</si>
  <si>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</si>
  <si>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</si>
  <si>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</si>
  <si>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</si>
  <si>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</si>
  <si>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</si>
  <si>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</si>
  <si>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</si>
  <si>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</si>
  <si>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</si>
  <si>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</si>
  <si>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</si>
  <si>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</si>
  <si>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</si>
  <si>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</si>
  <si>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</si>
  <si>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</si>
  <si>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</si>
  <si>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</si>
  <si>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</si>
  <si>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</si>
  <si>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</si>
  <si>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</si>
  <si>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</si>
  <si>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</si>
  <si>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</si>
  <si>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</si>
  <si>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</si>
  <si>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</si>
  <si>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</si>
  <si>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</si>
  <si>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</si>
  <si>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</si>
  <si>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</si>
  <si>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</si>
  <si>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</si>
  <si>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</si>
  <si>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</si>
  <si>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</si>
  <si>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</si>
  <si>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</si>
  <si>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</si>
  <si>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</si>
  <si>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</si>
  <si>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</si>
  <si>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</si>
  <si>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</si>
  <si>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</si>
  <si>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</si>
  <si>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</si>
  <si>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</si>
  <si>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</si>
  <si>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</si>
  <si>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</si>
  <si>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</si>
  <si>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</si>
  <si>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</si>
  <si>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</si>
  <si>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</si>
  <si>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</si>
  <si>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</si>
  <si>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</si>
  <si>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</si>
  <si>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</si>
  <si>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</si>
  <si>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</si>
  <si>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</si>
  <si>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</si>
  <si>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</si>
  <si>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</si>
  <si>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</si>
  <si>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</si>
  <si>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</si>
  <si>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</si>
  <si>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</si>
  <si>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</si>
  <si>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</si>
  <si>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</si>
  <si>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</si>
  <si>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</si>
  <si>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</si>
  <si>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</si>
  <si>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</si>
  <si>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</si>
  <si>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</si>
  <si>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</si>
  <si>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</si>
  <si>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</si>
  <si>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</si>
  <si>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</si>
  <si>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</si>
  <si>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</si>
  <si>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</si>
  <si>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</si>
  <si>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</si>
  <si>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</si>
  <si>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</si>
  <si>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</si>
  <si>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</si>
  <si>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</si>
  <si>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</si>
  <si>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</si>
  <si>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</si>
  <si>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</si>
  <si>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</si>
  <si>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</si>
  <si>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</si>
  <si>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</si>
  <si>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</si>
  <si>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</si>
  <si>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</si>
  <si>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</si>
  <si>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</si>
  <si>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</si>
  <si>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</si>
  <si>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</si>
  <si>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</si>
  <si>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</si>
  <si>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</si>
  <si>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</si>
  <si>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</si>
  <si>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</si>
  <si>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</si>
  <si>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</si>
  <si>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</si>
  <si>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</si>
  <si>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</si>
  <si>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</si>
  <si>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</si>
  <si>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</si>
  <si>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</si>
  <si>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</si>
  <si>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</si>
  <si>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</si>
  <si>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</si>
  <si>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</si>
  <si>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</si>
  <si>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</si>
  <si>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</si>
  <si>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</si>
  <si>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</si>
  <si>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</si>
  <si>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</si>
  <si>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</si>
  <si>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</si>
  <si>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</si>
  <si>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</si>
  <si>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</si>
  <si>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</si>
  <si>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</si>
  <si>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</si>
  <si>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</si>
  <si>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</si>
  <si>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</si>
  <si>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</si>
  <si>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</si>
  <si>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</si>
  <si>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</si>
  <si>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</si>
  <si>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</si>
  <si>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</si>
  <si>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</si>
  <si>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</si>
  <si>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</si>
  <si>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</si>
  <si>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</si>
  <si>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</si>
  <si>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</si>
  <si>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</si>
  <si>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</si>
  <si>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</si>
  <si>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</si>
  <si>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</si>
  <si>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</si>
  <si>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</si>
  <si>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</si>
  <si>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</si>
  <si>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</si>
  <si>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</si>
  <si>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</si>
  <si>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</si>
  <si>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</si>
  <si>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</si>
  <si>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</si>
  <si>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</si>
  <si>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</si>
  <si>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</si>
  <si>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</si>
  <si>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</si>
  <si>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</si>
  <si>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</si>
  <si>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</si>
  <si>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</si>
  <si>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</si>
  <si>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</si>
  <si>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</si>
  <si>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</si>
  <si>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</si>
  <si>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</si>
  <si>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</si>
  <si>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</si>
  <si>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</si>
  <si>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</si>
  <si>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</si>
  <si>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</si>
  <si>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</si>
  <si>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</si>
  <si>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</si>
  <si>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</si>
  <si>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</si>
  <si>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</si>
  <si>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</si>
  <si>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</si>
  <si>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</si>
  <si>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</si>
  <si>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</si>
  <si>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</si>
  <si>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</si>
  <si>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</si>
  <si>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</si>
  <si>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</si>
  <si>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</si>
  <si>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</si>
  <si>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</si>
  <si>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</si>
  <si>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</si>
  <si>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</si>
  <si>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</si>
  <si>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</si>
  <si>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</si>
  <si>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</si>
  <si>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</si>
  <si>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</si>
  <si>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</si>
  <si>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</si>
  <si>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</si>
  <si>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</si>
  <si>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</si>
  <si>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</si>
  <si>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</si>
  <si>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</si>
  <si>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</si>
  <si>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</si>
  <si>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</si>
  <si>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</si>
  <si>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</si>
  <si>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</si>
  <si>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</si>
  <si>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</si>
  <si>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</si>
  <si>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</si>
  <si>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</si>
  <si>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</si>
  <si>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</si>
  <si>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</si>
  <si>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</si>
  <si>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</si>
  <si>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</si>
  <si>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</si>
  <si>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</si>
  <si>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</si>
  <si>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</si>
  <si>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</si>
  <si>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</si>
  <si>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</si>
  <si>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</si>
  <si>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</si>
  <si>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</si>
  <si>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</si>
  <si>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</si>
  <si>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</si>
  <si>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</si>
  <si>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</si>
  <si>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</si>
  <si>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</si>
  <si>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</si>
  <si>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</si>
  <si>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</si>
  <si>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</si>
  <si>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</si>
  <si>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</si>
  <si>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</si>
  <si>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</si>
  <si>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</si>
  <si>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</si>
  <si>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</si>
  <si>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</si>
  <si>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</si>
  <si>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</si>
  <si>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</si>
  <si>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</si>
  <si>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</si>
  <si>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</si>
  <si>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</si>
  <si>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</si>
  <si>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</si>
  <si>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</si>
  <si>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</si>
  <si>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</si>
  <si>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</si>
  <si>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</si>
  <si>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</si>
  <si>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</si>
  <si>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</si>
  <si>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</si>
  <si>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</si>
  <si>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</si>
  <si>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</si>
  <si>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</si>
  <si>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</si>
  <si>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</si>
  <si>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</si>
  <si>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</si>
  <si>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</si>
  <si>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</si>
  <si>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</si>
  <si>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</si>
  <si>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</si>
  <si>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</si>
  <si>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</si>
  <si>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</si>
  <si>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</si>
  <si>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</si>
  <si>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</si>
  <si>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</si>
  <si>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</si>
  <si>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</si>
  <si>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</si>
  <si>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</si>
  <si>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</si>
  <si>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</si>
  <si>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</si>
  <si>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</si>
  <si>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</si>
  <si>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</si>
  <si>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</si>
  <si>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</si>
  <si>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</si>
  <si>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</si>
  <si>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</si>
  <si>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</si>
  <si>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</si>
  <si>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</si>
  <si>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</si>
  <si>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</si>
  <si>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</si>
  <si>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</si>
  <si>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</si>
  <si>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</si>
  <si>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</si>
  <si>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</si>
  <si>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</si>
  <si>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</si>
  <si>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</si>
  <si>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</si>
  <si>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</si>
  <si>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</si>
  <si>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</si>
  <si>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</si>
  <si>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</si>
  <si>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</si>
  <si>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</si>
  <si>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</si>
  <si>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</si>
  <si>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</si>
  <si>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</si>
  <si>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</si>
  <si>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</si>
  <si>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</si>
  <si>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</si>
  <si>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</si>
  <si>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</si>
  <si>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</si>
  <si>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</si>
  <si>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</si>
  <si>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</si>
  <si>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</si>
  <si>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</si>
  <si>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</si>
  <si>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</si>
  <si>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</si>
  <si>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</si>
  <si>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</si>
  <si>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</si>
  <si>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</si>
  <si>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</si>
  <si>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</si>
  <si>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</si>
  <si>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</si>
  <si>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</si>
  <si>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</si>
  <si>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</si>
  <si>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</si>
  <si>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</si>
  <si>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</si>
  <si>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</si>
  <si>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</si>
  <si>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</si>
  <si>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</si>
  <si>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</si>
  <si>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</si>
  <si>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</si>
  <si>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</si>
  <si>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</si>
  <si>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</si>
  <si>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</si>
  <si>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</si>
  <si>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</si>
  <si>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</si>
  <si>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</si>
  <si>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</si>
  <si>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</si>
  <si>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</si>
  <si>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</si>
  <si>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</si>
  <si>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</si>
  <si>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</si>
  <si>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</si>
  <si>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</si>
  <si>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</si>
  <si>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</si>
  <si>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</si>
  <si>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</si>
  <si>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</si>
  <si>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</si>
  <si>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</si>
  <si>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</si>
  <si>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</si>
  <si>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</si>
  <si>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</si>
  <si>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</si>
  <si>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</si>
  <si>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</si>
  <si>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</si>
  <si>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</si>
  <si>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</si>
  <si>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</si>
  <si>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</si>
  <si>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</si>
  <si>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</si>
  <si>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</si>
  <si>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</si>
  <si>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</si>
  <si>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</si>
  <si>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</si>
  <si>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</si>
  <si>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</si>
  <si>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</si>
  <si>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</si>
  <si>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</si>
  <si>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</si>
  <si>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</si>
  <si>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</si>
  <si>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</si>
  <si>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</si>
  <si>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</si>
  <si>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</si>
  <si>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</si>
  <si>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</si>
  <si>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</si>
  <si>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</si>
  <si>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</si>
  <si>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</si>
  <si>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</si>
  <si>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</si>
  <si>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</si>
  <si>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</si>
  <si>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</si>
  <si>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</si>
  <si>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</si>
  <si>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</si>
  <si>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</si>
  <si>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</si>
  <si>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</si>
  <si>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</si>
  <si>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</si>
  <si>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</si>
  <si>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</si>
  <si>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</si>
  <si>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</si>
  <si>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</si>
  <si>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</si>
  <si>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</si>
  <si>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</si>
  <si>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</si>
  <si>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</si>
  <si>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</si>
  <si>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</si>
  <si>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</si>
  <si>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</si>
  <si>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</si>
  <si>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</si>
  <si>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</si>
  <si>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</si>
  <si>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</si>
  <si>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</si>
  <si>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</si>
  <si>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</si>
  <si>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</si>
  <si>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</si>
  <si>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</si>
  <si>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</si>
  <si>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</si>
  <si>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</si>
  <si>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</si>
  <si>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</si>
  <si>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</si>
  <si>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</si>
  <si>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</si>
  <si>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</si>
  <si>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</si>
  <si>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</si>
  <si>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</si>
  <si>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</si>
  <si>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</si>
  <si>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</si>
  <si>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</si>
  <si>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</si>
  <si>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</si>
  <si>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</si>
  <si>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</si>
  <si>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</si>
  <si>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</si>
  <si>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</si>
  <si>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</si>
  <si>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</si>
  <si>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</si>
  <si>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</si>
  <si>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</si>
  <si>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</si>
  <si>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</si>
  <si>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</si>
  <si>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</si>
  <si>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</si>
  <si>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</si>
  <si>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</si>
  <si>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</si>
  <si>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</si>
  <si>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</si>
  <si>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</si>
  <si>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</si>
  <si>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</si>
  <si>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</si>
  <si>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</si>
  <si>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</si>
  <si>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</si>
  <si>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</si>
  <si>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</si>
  <si>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</si>
  <si>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</si>
  <si>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</si>
  <si>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</si>
  <si>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</si>
  <si>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</si>
  <si>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</si>
  <si>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</si>
  <si>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</si>
  <si>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</si>
  <si>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</si>
  <si>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</si>
  <si>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</si>
  <si>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</si>
  <si>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</si>
  <si>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</si>
  <si>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</si>
  <si>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</si>
  <si>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</si>
  <si>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</si>
  <si>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</si>
  <si>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</si>
  <si>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</si>
  <si>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</si>
  <si>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</si>
  <si>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</si>
  <si>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</si>
  <si>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</si>
  <si>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</si>
  <si>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</si>
  <si>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</si>
  <si>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</si>
  <si>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</si>
  <si>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</si>
  <si>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</si>
  <si>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</si>
  <si>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</si>
  <si>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</si>
  <si>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</si>
  <si>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</si>
  <si>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</si>
  <si>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</si>
  <si>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</si>
  <si>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</si>
  <si>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</si>
  <si>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</si>
  <si>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</si>
  <si>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</si>
  <si>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</si>
  <si>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</si>
  <si>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</si>
  <si>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</si>
  <si>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</si>
  <si>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</si>
  <si>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</si>
  <si>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</si>
  <si>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</si>
  <si>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</si>
  <si>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</si>
  <si>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</si>
  <si>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</si>
  <si>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</si>
  <si>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</si>
  <si>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</si>
  <si>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</si>
  <si>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</si>
  <si>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</si>
  <si>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</si>
  <si>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</si>
  <si>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</si>
  <si>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</si>
  <si>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</si>
  <si>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</si>
  <si>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</si>
  <si>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</si>
  <si>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</si>
  <si>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</si>
  <si>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</si>
  <si>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</si>
  <si>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</si>
  <si>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</si>
  <si>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</si>
  <si>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</si>
  <si>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</si>
  <si>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</si>
  <si>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JOSIPA MATOŠA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</si>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</sst>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1366076.2199999997</v>
      </c>
      <c r="D2" s="7">
        <f>'PR-RAS'!E6</f>
        <v>1395178.2499999998</v>
      </c>
      <c r="E2" s="7">
        <v>0</v>
      </c>
      <c r="F2" s="7">
        <v>0</v>
      </c>
      <c r="G2" s="8">
        <f t="shared" ref="G2:G274" si="0">(B2/1000)*(C2*1+D2*2)</f>
        <v>4156.4327199999998</v>
      </c>
      <c r="H2" s="8">
        <f t="shared" ref="H2:H274" si="1">ABS(C2-ROUND(C2,0))+ABS(D2-ROUND(D2,0))</f>
        <v>0.46999999950639904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1215455.18</v>
      </c>
      <c r="D45" s="2">
        <f>'PR-RAS'!E49</f>
        <v>1257786.0599999998</v>
      </c>
      <c r="E45" s="2">
        <v>0</v>
      </c>
      <c r="F45" s="2">
        <v>0</v>
      </c>
      <c r="G45" s="3">
        <f t="shared" si="0"/>
        <v>164165.20119999998</v>
      </c>
      <c r="H45" s="3">
        <f t="shared" si="1"/>
        <v>0.23999999975785613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114959.28</v>
      </c>
      <c r="D49" s="2">
        <f>'PR-RAS'!E53</f>
        <v>44972</v>
      </c>
      <c r="E49" s="2">
        <v>0</v>
      </c>
      <c r="F49" s="2">
        <v>0</v>
      </c>
      <c r="G49" s="3">
        <f t="shared" si="0"/>
        <v>9835.3574399999998</v>
      </c>
      <c r="H49" s="3">
        <f t="shared" si="1"/>
        <v>0.27999999999883585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2420</v>
      </c>
      <c r="E50" s="2">
        <v>0</v>
      </c>
      <c r="F50" s="2">
        <v>0</v>
      </c>
      <c r="G50" s="3">
        <f t="shared" si="0"/>
        <v>237.16</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114959.28</v>
      </c>
      <c r="D52" s="2">
        <f>'PR-RAS'!E56</f>
        <v>42552</v>
      </c>
      <c r="E52" s="2">
        <v>0</v>
      </c>
      <c r="F52" s="2">
        <v>0</v>
      </c>
      <c r="G52" s="3">
        <f t="shared" si="0"/>
        <v>10203.227279999999</v>
      </c>
      <c r="H52" s="3">
        <f t="shared" si="1"/>
        <v>0.27999999999883585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48411.21</v>
      </c>
      <c r="D54" s="2">
        <f>'PR-RAS'!E58</f>
        <v>0</v>
      </c>
      <c r="E54" s="2">
        <v>0</v>
      </c>
      <c r="F54" s="2">
        <v>0</v>
      </c>
      <c r="G54" s="3">
        <f t="shared" si="0"/>
        <v>2565.7941299999998</v>
      </c>
      <c r="H54" s="3">
        <f t="shared" si="1"/>
        <v>0.20999999999912689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48411.21</v>
      </c>
      <c r="D56" s="2">
        <f>'PR-RAS'!E60</f>
        <v>0</v>
      </c>
      <c r="E56" s="2">
        <v>0</v>
      </c>
      <c r="F56" s="2">
        <v>0</v>
      </c>
      <c r="G56" s="3">
        <f t="shared" si="0"/>
        <v>2662.6165500000002</v>
      </c>
      <c r="H56" s="3">
        <f t="shared" si="1"/>
        <v>0.20999999999912689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1052084.69</v>
      </c>
      <c r="D64" s="2">
        <f>'PR-RAS'!E68</f>
        <v>1206733.3899999999</v>
      </c>
      <c r="E64" s="2">
        <v>0</v>
      </c>
      <c r="F64" s="2">
        <v>0</v>
      </c>
      <c r="G64" s="3">
        <f t="shared" si="0"/>
        <v>218329.74260999999</v>
      </c>
      <c r="H64" s="3">
        <f t="shared" si="1"/>
        <v>0.69999999995343387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1050332.75</v>
      </c>
      <c r="D65" s="2">
        <f>'PR-RAS'!E69</f>
        <v>1206107.26</v>
      </c>
      <c r="E65" s="2">
        <v>0</v>
      </c>
      <c r="F65" s="2">
        <v>0</v>
      </c>
      <c r="G65" s="3">
        <f t="shared" si="0"/>
        <v>221603.02528</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1751.94</v>
      </c>
      <c r="D66" s="2">
        <f>'PR-RAS'!E70</f>
        <v>626.13</v>
      </c>
      <c r="E66" s="2">
        <v>0</v>
      </c>
      <c r="F66" s="2">
        <v>0</v>
      </c>
      <c r="G66" s="3">
        <f t="shared" si="0"/>
        <v>195.273</v>
      </c>
      <c r="H66" s="3">
        <f t="shared" si="1"/>
        <v>0.18999999999994088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6080.67</v>
      </c>
      <c r="E70" s="2">
        <v>0</v>
      </c>
      <c r="F70" s="2">
        <v>0</v>
      </c>
      <c r="G70" s="3">
        <f t="shared" si="0"/>
        <v>839.13246000000004</v>
      </c>
      <c r="H70" s="3">
        <f t="shared" si="1"/>
        <v>0.32999999999992724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6080.67</v>
      </c>
      <c r="E71" s="2">
        <v>0</v>
      </c>
      <c r="F71" s="2">
        <v>0</v>
      </c>
      <c r="G71" s="3">
        <f t="shared" si="0"/>
        <v>851.29380000000015</v>
      </c>
      <c r="H71" s="3">
        <f t="shared" si="1"/>
        <v>0.32999999999992724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12.63</v>
      </c>
      <c r="D78" s="2">
        <f>'PR-RAS'!E82</f>
        <v>14.68</v>
      </c>
      <c r="E78" s="2">
        <v>0</v>
      </c>
      <c r="F78" s="2">
        <v>0</v>
      </c>
      <c r="G78" s="3">
        <f t="shared" si="0"/>
        <v>3.2332300000000003</v>
      </c>
      <c r="H78" s="3">
        <f t="shared" si="1"/>
        <v>0.6899999999999995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12.63</v>
      </c>
      <c r="D79" s="2">
        <f>'PR-RAS'!E83</f>
        <v>14.68</v>
      </c>
      <c r="E79" s="2">
        <v>0</v>
      </c>
      <c r="F79" s="2">
        <v>0</v>
      </c>
      <c r="G79" s="3">
        <f t="shared" si="0"/>
        <v>3.27522</v>
      </c>
      <c r="H79" s="3">
        <f t="shared" si="1"/>
        <v>0.6899999999999995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12.63</v>
      </c>
      <c r="D81" s="2">
        <f>'PR-RAS'!E85</f>
        <v>14.68</v>
      </c>
      <c r="E81" s="2">
        <v>0</v>
      </c>
      <c r="F81" s="2">
        <v>0</v>
      </c>
      <c r="G81" s="3">
        <f t="shared" si="0"/>
        <v>3.3592000000000004</v>
      </c>
      <c r="H81" s="3">
        <f t="shared" si="1"/>
        <v>0.6899999999999995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266</v>
      </c>
      <c r="D102" s="2">
        <f>'PR-RAS'!E106</f>
        <v>0</v>
      </c>
      <c r="E102" s="2">
        <v>0</v>
      </c>
      <c r="F102" s="2">
        <v>0</v>
      </c>
      <c r="G102" s="3">
        <f t="shared" si="0"/>
        <v>26.866000000000003</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266</v>
      </c>
      <c r="D108" s="2">
        <f>'PR-RAS'!E112</f>
        <v>0</v>
      </c>
      <c r="E108" s="2">
        <v>0</v>
      </c>
      <c r="F108" s="2">
        <v>0</v>
      </c>
      <c r="G108" s="3">
        <f t="shared" si="0"/>
        <v>28.462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266</v>
      </c>
      <c r="D113" s="2">
        <f>'PR-RAS'!E117</f>
        <v>0</v>
      </c>
      <c r="E113" s="2">
        <v>0</v>
      </c>
      <c r="F113" s="2">
        <v>0</v>
      </c>
      <c r="G113" s="3">
        <f t="shared" si="0"/>
        <v>29.792000000000002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1100</v>
      </c>
      <c r="D121" s="2">
        <f>'PR-RAS'!E125</f>
        <v>300</v>
      </c>
      <c r="E121" s="2">
        <v>0</v>
      </c>
      <c r="F121" s="2">
        <v>0</v>
      </c>
      <c r="G121" s="3">
        <f t="shared" si="0"/>
        <v>204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1100</v>
      </c>
      <c r="D125" s="2">
        <f>'PR-RAS'!E129</f>
        <v>300</v>
      </c>
      <c r="E125" s="2">
        <v>0</v>
      </c>
      <c r="F125" s="2">
        <v>0</v>
      </c>
      <c r="G125" s="3">
        <f t="shared" si="0"/>
        <v>210.8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1100</v>
      </c>
      <c r="D126" s="2">
        <f>'PR-RAS'!E130</f>
        <v>300</v>
      </c>
      <c r="E126" s="2">
        <v>0</v>
      </c>
      <c r="F126" s="2">
        <v>0</v>
      </c>
      <c r="G126" s="3">
        <f t="shared" si="0"/>
        <v>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149242.41</v>
      </c>
      <c r="D130" s="2">
        <f>'PR-RAS'!E134</f>
        <v>137077.51</v>
      </c>
      <c r="E130" s="2">
        <v>0</v>
      </c>
      <c r="F130" s="2">
        <v>0</v>
      </c>
      <c r="G130" s="3">
        <f t="shared" si="0"/>
        <v>54618.26847000001</v>
      </c>
      <c r="H130" s="3">
        <f t="shared" si="1"/>
        <v>0.89999999999417923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149242.41</v>
      </c>
      <c r="D131" s="2">
        <f>'PR-RAS'!E135</f>
        <v>137077.51</v>
      </c>
      <c r="E131" s="2">
        <v>0</v>
      </c>
      <c r="F131" s="2">
        <v>0</v>
      </c>
      <c r="G131" s="3">
        <f t="shared" si="0"/>
        <v>55041.665900000007</v>
      </c>
      <c r="H131" s="3">
        <f t="shared" si="1"/>
        <v>0.89999999999417923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148197.91</v>
      </c>
      <c r="D132" s="2">
        <f>'PR-RAS'!E136</f>
        <v>134032.82</v>
      </c>
      <c r="E132" s="2">
        <v>0</v>
      </c>
      <c r="F132" s="2">
        <v>0</v>
      </c>
      <c r="G132" s="3">
        <f t="shared" si="0"/>
        <v>54530.525050000011</v>
      </c>
      <c r="H132" s="3">
        <f t="shared" si="1"/>
        <v>0.26999999998952262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1044.5</v>
      </c>
      <c r="D133" s="2">
        <f>'PR-RAS'!E137</f>
        <v>3044.69</v>
      </c>
      <c r="E133" s="2">
        <v>0</v>
      </c>
      <c r="F133" s="2">
        <v>0</v>
      </c>
      <c r="G133" s="3">
        <f t="shared" si="0"/>
        <v>941.67216000000008</v>
      </c>
      <c r="H133" s="3">
        <f t="shared" si="1"/>
        <v>0.80999999999994543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1274208.2600000002</v>
      </c>
      <c r="D148" s="2">
        <f>'PR-RAS'!E152</f>
        <v>1528849.3</v>
      </c>
      <c r="E148" s="2">
        <v>0</v>
      </c>
      <c r="F148" s="2">
        <v>0</v>
      </c>
      <c r="G148" s="3">
        <f t="shared" si="0"/>
        <v>636790.30842000002</v>
      </c>
      <c r="H148" s="3">
        <f t="shared" si="1"/>
        <v>0.56000000028871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983802.27</v>
      </c>
      <c r="D149" s="2">
        <f>'PR-RAS'!E153</f>
        <v>1208546.25</v>
      </c>
      <c r="E149" s="2">
        <v>0</v>
      </c>
      <c r="F149" s="2">
        <v>0</v>
      </c>
      <c r="G149" s="3">
        <f t="shared" si="0"/>
        <v>503332.42595999996</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810434.87</v>
      </c>
      <c r="D150" s="2">
        <f>'PR-RAS'!E154</f>
        <v>1000511.68</v>
      </c>
      <c r="E150" s="2">
        <v>0</v>
      </c>
      <c r="F150" s="2">
        <v>0</v>
      </c>
      <c r="G150" s="3">
        <f t="shared" si="0"/>
        <v>418907.27626999997</v>
      </c>
      <c r="H150" s="3">
        <f t="shared" si="1"/>
        <v>0.44999999995343387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774103.34</v>
      </c>
      <c r="D151" s="2">
        <f>'PR-RAS'!E155</f>
        <v>955155.8</v>
      </c>
      <c r="E151" s="2">
        <v>0</v>
      </c>
      <c r="F151" s="2">
        <v>0</v>
      </c>
      <c r="G151" s="3">
        <f t="shared" si="0"/>
        <v>402662.24099999998</v>
      </c>
      <c r="H151" s="3">
        <f t="shared" si="1"/>
        <v>0.53999999992083758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5144.42</v>
      </c>
      <c r="D153" s="2">
        <f>'PR-RAS'!E157</f>
        <v>6078.25</v>
      </c>
      <c r="E153" s="2">
        <v>0</v>
      </c>
      <c r="F153" s="2">
        <v>0</v>
      </c>
      <c r="G153" s="3">
        <f t="shared" si="0"/>
        <v>2629.7398399999997</v>
      </c>
      <c r="H153" s="3">
        <f t="shared" si="1"/>
        <v>0.67000000000007276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31187.11</v>
      </c>
      <c r="D154" s="2">
        <f>'PR-RAS'!E158</f>
        <v>39277.629999999997</v>
      </c>
      <c r="E154" s="2">
        <v>0</v>
      </c>
      <c r="F154" s="2">
        <v>0</v>
      </c>
      <c r="G154" s="3">
        <f t="shared" si="0"/>
        <v>16790.582609999998</v>
      </c>
      <c r="H154" s="3">
        <f t="shared" si="1"/>
        <v>0.48000000000320142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39518.86</v>
      </c>
      <c r="D155" s="2">
        <f>'PR-RAS'!E159</f>
        <v>43090.01</v>
      </c>
      <c r="E155" s="2">
        <v>0</v>
      </c>
      <c r="F155" s="2">
        <v>0</v>
      </c>
      <c r="G155" s="3">
        <f t="shared" si="0"/>
        <v>19357.627520000002</v>
      </c>
      <c r="H155" s="3">
        <f t="shared" si="1"/>
        <v>0.15000000000145519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133848.54</v>
      </c>
      <c r="D156" s="2">
        <f>'PR-RAS'!E160</f>
        <v>164944.56</v>
      </c>
      <c r="E156" s="2">
        <v>0</v>
      </c>
      <c r="F156" s="2">
        <v>0</v>
      </c>
      <c r="G156" s="3">
        <f t="shared" si="0"/>
        <v>71879.337299999999</v>
      </c>
      <c r="H156" s="3">
        <f t="shared" si="1"/>
        <v>0.89999999999417923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133848.54</v>
      </c>
      <c r="D158" s="2">
        <f>'PR-RAS'!E162</f>
        <v>164944.56</v>
      </c>
      <c r="E158" s="2">
        <v>0</v>
      </c>
      <c r="F158" s="2">
        <v>0</v>
      </c>
      <c r="G158" s="3">
        <f t="shared" si="0"/>
        <v>72806.812620000012</v>
      </c>
      <c r="H158" s="3">
        <f t="shared" si="1"/>
        <v>0.89999999999417923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286717.72000000003</v>
      </c>
      <c r="D160" s="2">
        <f>'PR-RAS'!E164</f>
        <v>315794.84999999998</v>
      </c>
      <c r="E160" s="2">
        <v>0</v>
      </c>
      <c r="F160" s="2">
        <v>0</v>
      </c>
      <c r="G160" s="3">
        <f t="shared" si="0"/>
        <v>146010.87977999999</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81614.459999999992</v>
      </c>
      <c r="D161" s="2">
        <f>'PR-RAS'!E165</f>
        <v>96120.420000000013</v>
      </c>
      <c r="E161" s="2">
        <v>0</v>
      </c>
      <c r="F161" s="2">
        <v>0</v>
      </c>
      <c r="G161" s="3">
        <f t="shared" si="0"/>
        <v>43816.848000000005</v>
      </c>
      <c r="H161" s="3">
        <f t="shared" si="1"/>
        <v>0.88000000000465661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15653.53</v>
      </c>
      <c r="D162" s="2">
        <f>'PR-RAS'!E166</f>
        <v>29569.16</v>
      </c>
      <c r="E162" s="2">
        <v>0</v>
      </c>
      <c r="F162" s="2">
        <v>0</v>
      </c>
      <c r="G162" s="3">
        <f t="shared" si="0"/>
        <v>12041.487850000001</v>
      </c>
      <c r="H162" s="3">
        <f t="shared" si="1"/>
        <v>0.62999999999919964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28226.26</v>
      </c>
      <c r="D163" s="2">
        <f>'PR-RAS'!E167</f>
        <v>30458.75</v>
      </c>
      <c r="E163" s="2">
        <v>0</v>
      </c>
      <c r="F163" s="2">
        <v>0</v>
      </c>
      <c r="G163" s="3">
        <f t="shared" si="0"/>
        <v>14441.289119999999</v>
      </c>
      <c r="H163" s="3">
        <f t="shared" si="1"/>
        <v>0.50999999999839929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37734.67</v>
      </c>
      <c r="D164" s="2">
        <f>'PR-RAS'!E168</f>
        <v>36092.51</v>
      </c>
      <c r="E164" s="2">
        <v>0</v>
      </c>
      <c r="F164" s="2">
        <v>0</v>
      </c>
      <c r="G164" s="3">
        <f t="shared" si="0"/>
        <v>17916.909470000002</v>
      </c>
      <c r="H164" s="3">
        <f t="shared" si="1"/>
        <v>0.81999999999970896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61395.969999999994</v>
      </c>
      <c r="D166" s="2">
        <f>'PR-RAS'!E170</f>
        <v>60506.55</v>
      </c>
      <c r="E166" s="2">
        <v>0</v>
      </c>
      <c r="F166" s="2">
        <v>0</v>
      </c>
      <c r="G166" s="3">
        <f t="shared" si="0"/>
        <v>30097.496550000003</v>
      </c>
      <c r="H166" s="3">
        <f t="shared" si="1"/>
        <v>0.48000000000320142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9972.0400000000009</v>
      </c>
      <c r="D167" s="2">
        <f>'PR-RAS'!E171</f>
        <v>9791.35</v>
      </c>
      <c r="E167" s="2">
        <v>0</v>
      </c>
      <c r="F167" s="2">
        <v>0</v>
      </c>
      <c r="G167" s="3">
        <f t="shared" si="0"/>
        <v>4906.0868400000008</v>
      </c>
      <c r="H167" s="3">
        <f t="shared" si="1"/>
        <v>0.39000000000123691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22388.3</v>
      </c>
      <c r="D168" s="2">
        <f>'PR-RAS'!E172</f>
        <v>23127.15</v>
      </c>
      <c r="E168" s="2">
        <v>0</v>
      </c>
      <c r="F168" s="2">
        <v>0</v>
      </c>
      <c r="G168" s="3">
        <f t="shared" si="0"/>
        <v>11463.314200000003</v>
      </c>
      <c r="H168" s="3">
        <f t="shared" si="1"/>
        <v>0.4500000000007276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26714.97</v>
      </c>
      <c r="D169" s="2">
        <f>'PR-RAS'!E173</f>
        <v>26882.42</v>
      </c>
      <c r="E169" s="2">
        <v>0</v>
      </c>
      <c r="F169" s="2">
        <v>0</v>
      </c>
      <c r="G169" s="3">
        <f t="shared" si="0"/>
        <v>13520.60808</v>
      </c>
      <c r="H169" s="3">
        <f t="shared" si="1"/>
        <v>0.44999999999708962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785.95</v>
      </c>
      <c r="D170" s="2">
        <f>'PR-RAS'!E174</f>
        <v>440.58</v>
      </c>
      <c r="E170" s="2">
        <v>0</v>
      </c>
      <c r="F170" s="2">
        <v>0</v>
      </c>
      <c r="G170" s="3">
        <f t="shared" si="0"/>
        <v>281.74159000000003</v>
      </c>
      <c r="H170" s="3">
        <f t="shared" si="1"/>
        <v>0.46999999999997044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1289.17</v>
      </c>
      <c r="D171" s="2">
        <f>'PR-RAS'!E175</f>
        <v>265.05</v>
      </c>
      <c r="E171" s="2">
        <v>0</v>
      </c>
      <c r="F171" s="2">
        <v>0</v>
      </c>
      <c r="G171" s="3">
        <f t="shared" si="0"/>
        <v>309.27590000000004</v>
      </c>
      <c r="H171" s="3">
        <f t="shared" si="1"/>
        <v>0.22000000000008413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245.54</v>
      </c>
      <c r="D173" s="2">
        <f>'PR-RAS'!E177</f>
        <v>0</v>
      </c>
      <c r="E173" s="2">
        <v>0</v>
      </c>
      <c r="F173" s="2">
        <v>0</v>
      </c>
      <c r="G173" s="3">
        <f t="shared" si="0"/>
        <v>42.232879999999994</v>
      </c>
      <c r="H173" s="3">
        <f t="shared" si="1"/>
        <v>0.46000000000000796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138673.60000000003</v>
      </c>
      <c r="D174" s="2">
        <f>'PR-RAS'!E178</f>
        <v>150993.13999999998</v>
      </c>
      <c r="E174" s="2">
        <v>0</v>
      </c>
      <c r="F174" s="2">
        <v>0</v>
      </c>
      <c r="G174" s="3">
        <f t="shared" si="0"/>
        <v>76234.159239999994</v>
      </c>
      <c r="H174" s="3">
        <f t="shared" si="1"/>
        <v>0.53999999994994141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103359.05</v>
      </c>
      <c r="D175" s="2">
        <f>'PR-RAS'!E179</f>
        <v>110498.41</v>
      </c>
      <c r="E175" s="2">
        <v>0</v>
      </c>
      <c r="F175" s="2">
        <v>0</v>
      </c>
      <c r="G175" s="3">
        <f t="shared" si="0"/>
        <v>56437.921379999992</v>
      </c>
      <c r="H175" s="3">
        <f t="shared" si="1"/>
        <v>0.46000000000640284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7736.47</v>
      </c>
      <c r="D176" s="2">
        <f>'PR-RAS'!E180</f>
        <v>3423.42</v>
      </c>
      <c r="E176" s="2">
        <v>0</v>
      </c>
      <c r="F176" s="2">
        <v>0</v>
      </c>
      <c r="G176" s="3">
        <f t="shared" si="0"/>
        <v>2552.0792500000002</v>
      </c>
      <c r="H176" s="3">
        <f t="shared" si="1"/>
        <v>0.89000000000032742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503.73</v>
      </c>
      <c r="D177" s="2">
        <f>'PR-RAS'!E181</f>
        <v>2003.73</v>
      </c>
      <c r="E177" s="2">
        <v>0</v>
      </c>
      <c r="F177" s="2">
        <v>0</v>
      </c>
      <c r="G177" s="3">
        <f t="shared" si="0"/>
        <v>793.96944000000008</v>
      </c>
      <c r="H177" s="3">
        <f t="shared" si="1"/>
        <v>0.53999999999996362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2650.91</v>
      </c>
      <c r="D178" s="2">
        <f>'PR-RAS'!E182</f>
        <v>2135.19</v>
      </c>
      <c r="E178" s="2">
        <v>0</v>
      </c>
      <c r="F178" s="2">
        <v>0</v>
      </c>
      <c r="G178" s="3">
        <f t="shared" si="0"/>
        <v>1225.0683299999998</v>
      </c>
      <c r="H178" s="3">
        <f t="shared" si="1"/>
        <v>0.28000000000020009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828.48</v>
      </c>
      <c r="D179" s="2">
        <f>'PR-RAS'!E183</f>
        <v>1929.6</v>
      </c>
      <c r="E179" s="2">
        <v>0</v>
      </c>
      <c r="F179" s="2">
        <v>0</v>
      </c>
      <c r="G179" s="3">
        <f t="shared" si="0"/>
        <v>834.40704000000005</v>
      </c>
      <c r="H179" s="3">
        <f t="shared" si="1"/>
        <v>0.88000000000010914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3056.89</v>
      </c>
      <c r="D180" s="2">
        <f>'PR-RAS'!E184</f>
        <v>2494.2800000000002</v>
      </c>
      <c r="E180" s="2">
        <v>0</v>
      </c>
      <c r="F180" s="2">
        <v>0</v>
      </c>
      <c r="G180" s="3">
        <f t="shared" si="0"/>
        <v>1440.13555</v>
      </c>
      <c r="H180" s="3">
        <f t="shared" si="1"/>
        <v>0.39000000000032742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17287.73</v>
      </c>
      <c r="D181" s="2">
        <f>'PR-RAS'!E185</f>
        <v>23520.05</v>
      </c>
      <c r="E181" s="2">
        <v>0</v>
      </c>
      <c r="F181" s="2">
        <v>0</v>
      </c>
      <c r="G181" s="3">
        <f t="shared" si="0"/>
        <v>11579.009399999999</v>
      </c>
      <c r="H181" s="3">
        <f t="shared" si="1"/>
        <v>0.31999999999970896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2199.4499999999998</v>
      </c>
      <c r="D182" s="2">
        <f>'PR-RAS'!E186</f>
        <v>2899.58</v>
      </c>
      <c r="E182" s="2">
        <v>0</v>
      </c>
      <c r="F182" s="2">
        <v>0</v>
      </c>
      <c r="G182" s="3">
        <f t="shared" si="0"/>
        <v>1447.7484099999999</v>
      </c>
      <c r="H182" s="3">
        <f t="shared" si="1"/>
        <v>0.86999999999989086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1050.8900000000001</v>
      </c>
      <c r="D183" s="2">
        <f>'PR-RAS'!E187</f>
        <v>2088.88</v>
      </c>
      <c r="E183" s="2">
        <v>0</v>
      </c>
      <c r="F183" s="2">
        <v>0</v>
      </c>
      <c r="G183" s="3">
        <f t="shared" si="0"/>
        <v>951.61430000000007</v>
      </c>
      <c r="H183" s="3">
        <f t="shared" si="1"/>
        <v>0.22999999999979082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5033.6899999999996</v>
      </c>
      <c r="D190" s="2">
        <f>'PR-RAS'!E194</f>
        <v>8174.7400000000007</v>
      </c>
      <c r="E190" s="2">
        <v>0</v>
      </c>
      <c r="F190" s="2">
        <v>0</v>
      </c>
      <c r="G190" s="3">
        <f t="shared" si="0"/>
        <v>4041.4191300000002</v>
      </c>
      <c r="H190" s="3">
        <f t="shared" si="1"/>
        <v>0.56999999999970896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2653.28</v>
      </c>
      <c r="D192" s="2">
        <f>'PR-RAS'!E196</f>
        <v>3764.8</v>
      </c>
      <c r="E192" s="2">
        <v>0</v>
      </c>
      <c r="F192" s="2">
        <v>0</v>
      </c>
      <c r="G192" s="3">
        <f t="shared" si="0"/>
        <v>1944.9300800000003</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361.96</v>
      </c>
      <c r="D193" s="2">
        <f>'PR-RAS'!E197</f>
        <v>1199.73</v>
      </c>
      <c r="E193" s="2">
        <v>0</v>
      </c>
      <c r="F193" s="2">
        <v>0</v>
      </c>
      <c r="G193" s="3">
        <f t="shared" si="0"/>
        <v>530.19263999999998</v>
      </c>
      <c r="H193" s="3">
        <f t="shared" si="1"/>
        <v>0.31000000000000227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193.09</v>
      </c>
      <c r="D194" s="2">
        <f>'PR-RAS'!E198</f>
        <v>225</v>
      </c>
      <c r="E194" s="2">
        <v>0</v>
      </c>
      <c r="F194" s="2">
        <v>0</v>
      </c>
      <c r="G194" s="3">
        <f t="shared" si="0"/>
        <v>124.11637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1799.83</v>
      </c>
      <c r="D195" s="2">
        <f>'PR-RAS'!E199</f>
        <v>2496</v>
      </c>
      <c r="E195" s="2">
        <v>0</v>
      </c>
      <c r="F195" s="2">
        <v>0</v>
      </c>
      <c r="G195" s="3">
        <f t="shared" si="0"/>
        <v>1317.61502</v>
      </c>
      <c r="H195" s="3">
        <f t="shared" si="1"/>
        <v>0.17000000000007276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25.53</v>
      </c>
      <c r="D197" s="2">
        <f>'PR-RAS'!E201</f>
        <v>489.21</v>
      </c>
      <c r="E197" s="2">
        <v>0</v>
      </c>
      <c r="F197" s="2">
        <v>0</v>
      </c>
      <c r="G197" s="3">
        <f t="shared" si="0"/>
        <v>196.77420000000001</v>
      </c>
      <c r="H197" s="3">
        <f t="shared" si="1"/>
        <v>0.6799999999999784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2081.87</v>
      </c>
      <c r="D198" s="2">
        <f>'PR-RAS'!E202</f>
        <v>2332.0700000000002</v>
      </c>
      <c r="E198" s="2">
        <v>0</v>
      </c>
      <c r="F198" s="2">
        <v>0</v>
      </c>
      <c r="G198" s="3">
        <f t="shared" si="0"/>
        <v>1328.96397</v>
      </c>
      <c r="H198" s="3">
        <f t="shared" si="1"/>
        <v>0.20000000000027285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2081.87</v>
      </c>
      <c r="D212" s="2">
        <f>'PR-RAS'!E216</f>
        <v>2332.0700000000002</v>
      </c>
      <c r="E212" s="2">
        <v>0</v>
      </c>
      <c r="F212" s="2">
        <v>0</v>
      </c>
      <c r="G212" s="3">
        <f t="shared" si="0"/>
        <v>1423.4081100000001</v>
      </c>
      <c r="H212" s="3">
        <f t="shared" si="1"/>
        <v>0.20000000000027285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2081.87</v>
      </c>
      <c r="D213" s="2">
        <f>'PR-RAS'!E217</f>
        <v>2332.0700000000002</v>
      </c>
      <c r="E213" s="2">
        <v>0</v>
      </c>
      <c r="F213" s="2">
        <v>0</v>
      </c>
      <c r="G213" s="3">
        <f t="shared" si="0"/>
        <v>1430.1541199999999</v>
      </c>
      <c r="H213" s="3">
        <f t="shared" si="1"/>
        <v>0.20000000000027285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1526.11</v>
      </c>
      <c r="D258" s="2">
        <f>'PR-RAS'!E262</f>
        <v>2064.63</v>
      </c>
      <c r="E258" s="2">
        <v>0</v>
      </c>
      <c r="F258" s="2">
        <v>0</v>
      </c>
      <c r="G258" s="3">
        <f t="shared" si="0"/>
        <v>1453.4300900000001</v>
      </c>
      <c r="H258" s="3">
        <f t="shared" si="1"/>
        <v>0.47999999999979082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1526.11</v>
      </c>
      <c r="D265" s="2">
        <f>'PR-RAS'!E269</f>
        <v>2064.63</v>
      </c>
      <c r="E265" s="2">
        <v>0</v>
      </c>
      <c r="F265" s="2">
        <v>0</v>
      </c>
      <c r="G265" s="3">
        <f t="shared" si="0"/>
        <v>1493.0176800000002</v>
      </c>
      <c r="H265" s="3">
        <f t="shared" si="1"/>
        <v>0.47999999999979082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1526.11</v>
      </c>
      <c r="D266" s="2">
        <f>'PR-RAS'!E270</f>
        <v>0</v>
      </c>
      <c r="E266" s="2">
        <v>0</v>
      </c>
      <c r="F266" s="2">
        <v>0</v>
      </c>
      <c r="G266" s="3">
        <f t="shared" si="0"/>
        <v>404.41915</v>
      </c>
      <c r="H266" s="3">
        <f t="shared" si="1"/>
        <v>0.10999999999989996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2064.63</v>
      </c>
      <c r="E267" s="2">
        <v>0</v>
      </c>
      <c r="F267" s="2">
        <v>0</v>
      </c>
      <c r="G267" s="3">
        <f t="shared" si="0"/>
        <v>1098.3831600000001</v>
      </c>
      <c r="H267" s="3">
        <f t="shared" si="1"/>
        <v>0.36999999999989086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80.290000000000006</v>
      </c>
      <c r="D269" s="2">
        <f>'PR-RAS'!E273</f>
        <v>111.5</v>
      </c>
      <c r="E269" s="2">
        <v>0</v>
      </c>
      <c r="F269" s="2">
        <v>0</v>
      </c>
      <c r="G269" s="3">
        <f t="shared" si="0"/>
        <v>81.281720000000007</v>
      </c>
      <c r="H269" s="3">
        <f t="shared" si="1"/>
        <v>0.79000000000000625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80.290000000000006</v>
      </c>
      <c r="D270" s="2">
        <f>'PR-RAS'!E274</f>
        <v>54</v>
      </c>
      <c r="E270" s="2">
        <v>0</v>
      </c>
      <c r="F270" s="2">
        <v>0</v>
      </c>
      <c r="G270" s="3">
        <f t="shared" si="0"/>
        <v>50.650010000000009</v>
      </c>
      <c r="H270" s="3">
        <f t="shared" si="1"/>
        <v>0.29000000000000625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80.290000000000006</v>
      </c>
      <c r="D272" s="2">
        <f>'PR-RAS'!E276</f>
        <v>54</v>
      </c>
      <c r="E272" s="2">
        <v>0</v>
      </c>
      <c r="F272" s="2">
        <v>0</v>
      </c>
      <c r="G272" s="3">
        <f t="shared" si="0"/>
        <v>51.026590000000006</v>
      </c>
      <c r="H272" s="3">
        <f t="shared" si="1"/>
        <v>0.29000000000000625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57.5</v>
      </c>
      <c r="E279" s="2">
        <v>0</v>
      </c>
      <c r="F279" s="2">
        <v>0</v>
      </c>
      <c r="G279" s="3">
        <f t="shared" si="12"/>
        <v>31.970000000000002</v>
      </c>
      <c r="H279" s="3">
        <f t="shared" si="13"/>
        <v>0.5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57.5</v>
      </c>
      <c r="E284" s="2">
        <v>0</v>
      </c>
      <c r="F284" s="2">
        <v>0</v>
      </c>
      <c r="G284" s="3">
        <f t="shared" si="12"/>
        <v>32.544999999999995</v>
      </c>
      <c r="H284" s="3">
        <f t="shared" si="13"/>
        <v>0.5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1274208.2600000002</v>
      </c>
      <c r="D295" s="2">
        <f>'PR-RAS'!E299</f>
        <v>1528849.3</v>
      </c>
      <c r="E295" s="2">
        <v>0</v>
      </c>
      <c r="F295" s="2">
        <v>0</v>
      </c>
      <c r="G295" s="3">
        <f t="shared" si="12"/>
        <v>1273580.61684</v>
      </c>
      <c r="H295" s="3">
        <f t="shared" si="13"/>
        <v>0.56000000028871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91867.959999999497</v>
      </c>
      <c r="D296" s="2">
        <f>'PR-RAS'!E300</f>
        <v>0</v>
      </c>
      <c r="E296" s="2">
        <v>0</v>
      </c>
      <c r="F296" s="2">
        <v>0</v>
      </c>
      <c r="G296" s="3">
        <f t="shared" si="12"/>
        <v>27101.048199999852</v>
      </c>
      <c r="H296" s="3">
        <f t="shared" si="13"/>
        <v>4.000000050291419E-2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133671.05000000028</v>
      </c>
      <c r="E297" s="2">
        <v>0</v>
      </c>
      <c r="F297" s="2">
        <v>0</v>
      </c>
      <c r="G297" s="3">
        <f t="shared" si="12"/>
        <v>79133.261600000158</v>
      </c>
      <c r="H297" s="3">
        <f t="shared" si="13"/>
        <v>5.0000000279396772E-2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132316.26999999999</v>
      </c>
      <c r="D298" s="2">
        <f>'PR-RAS'!E302</f>
        <v>221013.66</v>
      </c>
      <c r="E298" s="2">
        <v>0</v>
      </c>
      <c r="F298" s="2">
        <v>0</v>
      </c>
      <c r="G298" s="3">
        <f t="shared" si="12"/>
        <v>170580.04622999998</v>
      </c>
      <c r="H298" s="3">
        <f t="shared" si="13"/>
        <v>0.60999999998603016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24632</v>
      </c>
      <c r="D300" s="2">
        <f>'PR-RAS'!E304</f>
        <v>93624.74</v>
      </c>
      <c r="E300" s="2">
        <v>0</v>
      </c>
      <c r="F300" s="2">
        <v>0</v>
      </c>
      <c r="G300" s="3">
        <f t="shared" si="12"/>
        <v>63352.562519999999</v>
      </c>
      <c r="H300" s="3">
        <f t="shared" si="13"/>
        <v>0.25999999999476131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3889.63</v>
      </c>
      <c r="D355" s="2">
        <f>'PR-RAS'!E360</f>
        <v>52181.950000000004</v>
      </c>
      <c r="E355" s="2">
        <v>0</v>
      </c>
      <c r="F355" s="2">
        <v>0</v>
      </c>
      <c r="G355" s="3">
        <f t="shared" si="12"/>
        <v>38321.749620000002</v>
      </c>
      <c r="H355" s="3">
        <f t="shared" si="13"/>
        <v>0.41999999999552529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3889.63</v>
      </c>
      <c r="D368" s="2">
        <f>'PR-RAS'!E373</f>
        <v>52181.950000000004</v>
      </c>
      <c r="E368" s="2">
        <v>0</v>
      </c>
      <c r="F368" s="2">
        <v>0</v>
      </c>
      <c r="G368" s="3">
        <f t="shared" si="12"/>
        <v>39729.045510000004</v>
      </c>
      <c r="H368" s="3">
        <f t="shared" si="13"/>
        <v>0.41999999999552529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2016.88</v>
      </c>
      <c r="D374" s="2">
        <f>'PR-RAS'!E379</f>
        <v>51455.9</v>
      </c>
      <c r="E374" s="2">
        <v>0</v>
      </c>
      <c r="F374" s="2">
        <v>0</v>
      </c>
      <c r="G374" s="3">
        <f t="shared" si="12"/>
        <v>39138.397640000003</v>
      </c>
      <c r="H374" s="3">
        <f t="shared" si="13"/>
        <v>0.21999999999843567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1350.84</v>
      </c>
      <c r="E375" s="2">
        <v>0</v>
      </c>
      <c r="F375" s="2">
        <v>0</v>
      </c>
      <c r="G375" s="3">
        <f t="shared" si="12"/>
        <v>1010.42832</v>
      </c>
      <c r="H375" s="3">
        <f t="shared" si="13"/>
        <v>0.16000000000008185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382.01</v>
      </c>
      <c r="E377" s="2">
        <v>0</v>
      </c>
      <c r="F377" s="2">
        <v>0</v>
      </c>
      <c r="G377" s="3">
        <f t="shared" si="12"/>
        <v>287.27152000000001</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2016.88</v>
      </c>
      <c r="D381" s="2">
        <f>'PR-RAS'!E386</f>
        <v>49723.05</v>
      </c>
      <c r="E381" s="2">
        <v>0</v>
      </c>
      <c r="F381" s="2">
        <v>0</v>
      </c>
      <c r="G381" s="3">
        <f t="shared" si="12"/>
        <v>38555.932400000005</v>
      </c>
      <c r="H381" s="3">
        <f t="shared" si="13"/>
        <v>0.17000000000280124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1872.75</v>
      </c>
      <c r="D388" s="2">
        <f>'PR-RAS'!E393</f>
        <v>726.05</v>
      </c>
      <c r="E388" s="2">
        <v>0</v>
      </c>
      <c r="F388" s="2">
        <v>0</v>
      </c>
      <c r="G388" s="3">
        <f t="shared" si="12"/>
        <v>1286.71695</v>
      </c>
      <c r="H388" s="3">
        <f t="shared" si="13"/>
        <v>0.29999999999995453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1872.75</v>
      </c>
      <c r="D389" s="2">
        <f>'PR-RAS'!E394</f>
        <v>726.05</v>
      </c>
      <c r="E389" s="2">
        <v>0</v>
      </c>
      <c r="F389" s="2">
        <v>0</v>
      </c>
      <c r="G389" s="3">
        <f t="shared" si="12"/>
        <v>1290.0418</v>
      </c>
      <c r="H389" s="3">
        <f t="shared" si="13"/>
        <v>0.29999999999995453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3889.63</v>
      </c>
      <c r="D413" s="2">
        <f>'PR-RAS'!E418</f>
        <v>52181.950000000004</v>
      </c>
      <c r="E413" s="2">
        <v>0</v>
      </c>
      <c r="F413" s="2">
        <v>0</v>
      </c>
      <c r="G413" s="3">
        <f t="shared" si="12"/>
        <v>44600.454360000003</v>
      </c>
      <c r="H413" s="3">
        <f t="shared" si="13"/>
        <v>0.41999999999552529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54866.52</v>
      </c>
      <c r="D415" s="2">
        <f>'PR-RAS'!E420</f>
        <v>58773.05</v>
      </c>
      <c r="E415" s="2">
        <v>0</v>
      </c>
      <c r="F415" s="2">
        <v>0</v>
      </c>
      <c r="G415" s="3">
        <f t="shared" si="12"/>
        <v>71378.824679999991</v>
      </c>
      <c r="H415" s="3">
        <f t="shared" si="13"/>
        <v>0.5300000000061118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1366076.2199999997</v>
      </c>
      <c r="D417" s="2">
        <f>'PR-RAS'!E422</f>
        <v>1395178.2499999998</v>
      </c>
      <c r="E417" s="2">
        <v>0</v>
      </c>
      <c r="F417" s="2">
        <v>0</v>
      </c>
      <c r="G417" s="3">
        <f t="shared" si="12"/>
        <v>1729076.0115199997</v>
      </c>
      <c r="H417" s="3">
        <f t="shared" si="13"/>
        <v>0.46999999950639904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1278097.8900000001</v>
      </c>
      <c r="D418" s="2">
        <f>'PR-RAS'!E423</f>
        <v>1581031.25</v>
      </c>
      <c r="E418" s="2">
        <v>0</v>
      </c>
      <c r="F418" s="2">
        <v>0</v>
      </c>
      <c r="G418" s="3">
        <f t="shared" si="12"/>
        <v>1851546.8826300001</v>
      </c>
      <c r="H418" s="3">
        <f t="shared" si="13"/>
        <v>0.35999999986961484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87978.329999999609</v>
      </c>
      <c r="D419" s="2">
        <f>'PR-RAS'!E424</f>
        <v>0</v>
      </c>
      <c r="E419" s="2">
        <v>0</v>
      </c>
      <c r="F419" s="2">
        <v>0</v>
      </c>
      <c r="G419" s="3">
        <f t="shared" si="12"/>
        <v>36774.941939999837</v>
      </c>
      <c r="H419" s="3">
        <f t="shared" si="13"/>
        <v>0.32999999960884452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185853.00000000023</v>
      </c>
      <c r="E420" s="2">
        <v>0</v>
      </c>
      <c r="F420" s="2">
        <v>0</v>
      </c>
      <c r="G420" s="3">
        <f t="shared" si="12"/>
        <v>155744.81400000019</v>
      </c>
      <c r="H420" s="3">
        <f t="shared" si="13"/>
        <v>2.3283064365386963E-10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77449.75</v>
      </c>
      <c r="D421" s="2">
        <f>'PR-RAS'!E426</f>
        <v>162240.60999999999</v>
      </c>
      <c r="E421" s="2">
        <v>0</v>
      </c>
      <c r="F421" s="2">
        <v>0</v>
      </c>
      <c r="G421" s="3">
        <f t="shared" si="12"/>
        <v>168811.00739999997</v>
      </c>
      <c r="H421" s="3">
        <f t="shared" si="13"/>
        <v>0.64000000001396984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24632</v>
      </c>
      <c r="D423" s="2">
        <f>'PR-RAS'!E428</f>
        <v>93624.74</v>
      </c>
      <c r="E423" s="2">
        <v>0</v>
      </c>
      <c r="F423" s="2">
        <v>0</v>
      </c>
      <c r="G423" s="3">
        <f t="shared" si="12"/>
        <v>89413.984559999997</v>
      </c>
      <c r="H423" s="3">
        <f t="shared" si="13"/>
        <v>0.25999999999476131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1366076.2199999997</v>
      </c>
      <c r="D637" s="2">
        <f>'PR-RAS'!E643</f>
        <v>1395178.2499999998</v>
      </c>
      <c r="E637" s="2">
        <v>0</v>
      </c>
      <c r="F637" s="2">
        <v>0</v>
      </c>
      <c r="G637" s="3">
        <f t="shared" si="14"/>
        <v>2643491.2099199994</v>
      </c>
      <c r="H637" s="3">
        <f t="shared" si="15"/>
        <v>0.46999999950639904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1278097.8900000001</v>
      </c>
      <c r="D638" s="2">
        <f>'PR-RAS'!E644</f>
        <v>1581031.25</v>
      </c>
      <c r="E638" s="2">
        <v>0</v>
      </c>
      <c r="F638" s="2">
        <v>0</v>
      </c>
      <c r="G638" s="3">
        <f t="shared" si="14"/>
        <v>2828382.1684300005</v>
      </c>
      <c r="H638" s="3">
        <f t="shared" si="15"/>
        <v>0.35999999986961484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87978.329999999609</v>
      </c>
      <c r="D639" s="2">
        <f>'PR-RAS'!E645</f>
        <v>0</v>
      </c>
      <c r="E639" s="2">
        <v>0</v>
      </c>
      <c r="F639" s="2">
        <v>0</v>
      </c>
      <c r="G639" s="3">
        <f t="shared" si="14"/>
        <v>56130.174539999753</v>
      </c>
      <c r="H639" s="3">
        <f t="shared" si="15"/>
        <v>0.32999999960884452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185853.00000000023</v>
      </c>
      <c r="E640" s="2">
        <v>0</v>
      </c>
      <c r="F640" s="2">
        <v>0</v>
      </c>
      <c r="G640" s="3">
        <f t="shared" si="14"/>
        <v>237520.13400000031</v>
      </c>
      <c r="H640" s="3">
        <f t="shared" si="15"/>
        <v>2.3283064365386963E-10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77449.75</v>
      </c>
      <c r="D641" s="2">
        <f>'PR-RAS'!E647</f>
        <v>162240.60999999999</v>
      </c>
      <c r="E641" s="2">
        <v>0</v>
      </c>
      <c r="F641" s="2">
        <v>0</v>
      </c>
      <c r="G641" s="3">
        <f t="shared" si="14"/>
        <v>257235.82079999999</v>
      </c>
      <c r="H641" s="3">
        <f t="shared" si="15"/>
        <v>0.64000000001396984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165428.07999999961</v>
      </c>
      <c r="D643" s="2">
        <f>'PR-RAS'!E649</f>
        <v>0</v>
      </c>
      <c r="E643" s="2">
        <v>0</v>
      </c>
      <c r="F643" s="2">
        <v>0</v>
      </c>
      <c r="G643" s="3">
        <f t="shared" si="14"/>
        <v>106204.82735999975</v>
      </c>
      <c r="H643" s="3">
        <f t="shared" si="15"/>
        <v>7.9999999608844519E-2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23612.390000000247</v>
      </c>
      <c r="E644" s="2">
        <v>0</v>
      </c>
      <c r="F644" s="2">
        <v>0</v>
      </c>
      <c r="G644" s="3">
        <f t="shared" si="14"/>
        <v>30365.533540000317</v>
      </c>
      <c r="H644" s="3">
        <f t="shared" si="15"/>
        <v>0.39000000024680048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94284.58</v>
      </c>
      <c r="D645" s="2">
        <f>'PR-RAS'!E651</f>
        <v>0</v>
      </c>
      <c r="E645" s="2">
        <v>0</v>
      </c>
      <c r="F645" s="2">
        <v>0</v>
      </c>
      <c r="G645" s="3">
        <f t="shared" si="14"/>
        <v>60719.269520000002</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122556.13</v>
      </c>
      <c r="D646" s="2">
        <f>'PR-RAS'!E653</f>
        <v>193270.5</v>
      </c>
      <c r="E646" s="2">
        <v>0</v>
      </c>
      <c r="F646" s="2">
        <v>0</v>
      </c>
      <c r="G646" s="3">
        <f t="shared" si="14"/>
        <v>328367.64885</v>
      </c>
      <c r="H646" s="3">
        <f t="shared" si="15"/>
        <v>0.63000000000465661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346123.44</v>
      </c>
      <c r="E647" s="2">
        <v>0</v>
      </c>
      <c r="F647" s="2">
        <v>0</v>
      </c>
      <c r="G647" s="3">
        <f t="shared" si="14"/>
        <v>447191.48448000004</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427409.32</v>
      </c>
      <c r="E648" s="2">
        <v>0</v>
      </c>
      <c r="F648" s="2">
        <v>0</v>
      </c>
      <c r="G648" s="3">
        <f t="shared" si="14"/>
        <v>553067.66008000006</v>
      </c>
      <c r="H648" s="3">
        <f t="shared" si="15"/>
        <v>0.32000000000698492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122556.13</v>
      </c>
      <c r="D649" s="2">
        <f>'PR-RAS'!E656</f>
        <v>111984.61999999994</v>
      </c>
      <c r="E649" s="2">
        <v>0</v>
      </c>
      <c r="F649" s="2">
        <v>0</v>
      </c>
      <c r="G649" s="3">
        <f t="shared" si="14"/>
        <v>224548.43975999992</v>
      </c>
      <c r="H649" s="3">
        <f t="shared" si="15"/>
        <v>0.51000000006752089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36</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34</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48411.21</v>
      </c>
      <c r="D666" s="2">
        <f>'PR-RAS'!E673</f>
        <v>0</v>
      </c>
      <c r="E666" s="2">
        <v>0</v>
      </c>
      <c r="F666" s="2">
        <v>0</v>
      </c>
      <c r="G666" s="3">
        <f t="shared" si="14"/>
        <v>32193.45465</v>
      </c>
      <c r="H666" s="3">
        <f t="shared" si="15"/>
        <v>0.20999999999912689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1050031.48</v>
      </c>
      <c r="D676" s="2">
        <f>'PR-RAS'!E683</f>
        <v>1161696.4099999999</v>
      </c>
      <c r="E676" s="2">
        <v>0</v>
      </c>
      <c r="F676" s="2">
        <v>0</v>
      </c>
      <c r="G676" s="3">
        <f t="shared" si="14"/>
        <v>2277061.4024999999</v>
      </c>
      <c r="H676" s="3">
        <f t="shared" si="15"/>
        <v>0.88999999989755452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301.27</v>
      </c>
      <c r="D677" s="2">
        <f>'PR-RAS'!E684</f>
        <v>44410.85</v>
      </c>
      <c r="E677" s="2">
        <v>0</v>
      </c>
      <c r="F677" s="2">
        <v>0</v>
      </c>
      <c r="G677" s="3">
        <f t="shared" si="14"/>
        <v>60247.127720000004</v>
      </c>
      <c r="H677" s="3">
        <f t="shared" si="15"/>
        <v>0.420000000001437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1751.94</v>
      </c>
      <c r="D678" s="2">
        <f>'PR-RAS'!E685</f>
        <v>626.13</v>
      </c>
      <c r="E678" s="2">
        <v>0</v>
      </c>
      <c r="F678" s="2">
        <v>0</v>
      </c>
      <c r="G678" s="3">
        <f t="shared" si="14"/>
        <v>2033.8434</v>
      </c>
      <c r="H678" s="3">
        <f t="shared" si="15"/>
        <v>0.18999999999994088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6080.67</v>
      </c>
      <c r="E695" s="2">
        <v>0</v>
      </c>
      <c r="F695" s="2">
        <v>0</v>
      </c>
      <c r="G695" s="3">
        <f t="shared" si="14"/>
        <v>8439.9699600000004</v>
      </c>
      <c r="H695" s="3">
        <f t="shared" si="15"/>
        <v>0.32999999999992724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220.72</v>
      </c>
      <c r="D726" s="2">
        <f>'PR-RAS'!E733</f>
        <v>3469.36</v>
      </c>
      <c r="E726" s="2">
        <v>0</v>
      </c>
      <c r="F726" s="2">
        <v>0</v>
      </c>
      <c r="G726" s="3">
        <f t="shared" si="14"/>
        <v>5190.5940000000001</v>
      </c>
      <c r="H726" s="3">
        <f t="shared" si="15"/>
        <v>0.64000000000012847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28226.26</v>
      </c>
      <c r="D727" s="2">
        <f>'PR-RAS'!E734</f>
        <v>30458.75</v>
      </c>
      <c r="E727" s="2">
        <v>0</v>
      </c>
      <c r="F727" s="2">
        <v>0</v>
      </c>
      <c r="G727" s="3">
        <f t="shared" si="14"/>
        <v>64718.369759999994</v>
      </c>
      <c r="H727" s="3">
        <f t="shared" si="15"/>
        <v>0.50999999999839929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1649.28</v>
      </c>
      <c r="D729" s="2">
        <f>'PR-RAS'!E736</f>
        <v>1600</v>
      </c>
      <c r="E729" s="2">
        <v>0</v>
      </c>
      <c r="F729" s="2">
        <v>0</v>
      </c>
      <c r="G729" s="3">
        <f t="shared" si="14"/>
        <v>3530.2758399999998</v>
      </c>
      <c r="H729" s="3">
        <f t="shared" si="15"/>
        <v>0.27999999999997272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4874.46</v>
      </c>
      <c r="D731" s="2">
        <f>'PR-RAS'!E738</f>
        <v>23395.05</v>
      </c>
      <c r="E731" s="2">
        <v>0</v>
      </c>
      <c r="F731" s="2">
        <v>0</v>
      </c>
      <c r="G731" s="3">
        <f t="shared" si="14"/>
        <v>37715.128799999999</v>
      </c>
      <c r="H731" s="3">
        <f t="shared" si="15"/>
        <v>0.50999999999930878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346.96</v>
      </c>
      <c r="D735" s="2">
        <f>'PR-RAS'!E742</f>
        <v>133</v>
      </c>
      <c r="E735" s="2">
        <v>0</v>
      </c>
      <c r="F735" s="2">
        <v>0</v>
      </c>
      <c r="G735" s="3">
        <f t="shared" si="14"/>
        <v>449.91264000000001</v>
      </c>
      <c r="H735" s="3">
        <f t="shared" si="15"/>
        <v>4.0000000000020464E-2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1526.11</v>
      </c>
      <c r="D843" s="2">
        <f>'PR-RAS'!E850</f>
        <v>0</v>
      </c>
      <c r="E843" s="2">
        <v>0</v>
      </c>
      <c r="F843" s="2">
        <v>0</v>
      </c>
      <c r="G843" s="3">
        <f t="shared" si="34"/>
        <v>1284.9846199999999</v>
      </c>
      <c r="H843" s="3">
        <f t="shared" si="35"/>
        <v>0.10999999999989996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2064.63</v>
      </c>
      <c r="E848" s="2">
        <v>0</v>
      </c>
      <c r="F848" s="2">
        <v>0</v>
      </c>
      <c r="G848" s="3">
        <f t="shared" si="34"/>
        <v>3497.4832200000001</v>
      </c>
      <c r="H848" s="3">
        <f t="shared" si="35"/>
        <v>0.36999999999989086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1186536.0000000002</v>
      </c>
      <c r="D1011" s="7">
        <f>BILANCA!E6</f>
        <v>1198669.54</v>
      </c>
      <c r="E1011" s="7">
        <v>0</v>
      </c>
      <c r="F1011" s="7">
        <v>0</v>
      </c>
      <c r="G1011" s="8">
        <f t="shared" ref="G1011:G1306" si="38">B1011/1000*C1011+B1011/500*D1011</f>
        <v>3583.8750800000007</v>
      </c>
      <c r="H1011" s="8">
        <f t="shared" si="35"/>
        <v>0.46000000019557774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969695.29000000015</v>
      </c>
      <c r="D1012" s="2">
        <f>BILANCA!E7</f>
        <v>991613.25000000012</v>
      </c>
      <c r="E1012" s="2">
        <v>0</v>
      </c>
      <c r="F1012" s="2">
        <v>0</v>
      </c>
      <c r="G1012" s="3">
        <f t="shared" si="38"/>
        <v>5905.8435800000007</v>
      </c>
      <c r="H1012" s="3">
        <f t="shared" si="35"/>
        <v>0.54000000027008355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696.79</v>
      </c>
      <c r="D1015" s="2">
        <f>BILANCA!E10</f>
        <v>696.79</v>
      </c>
      <c r="E1015" s="2">
        <v>0</v>
      </c>
      <c r="F1015" s="2">
        <v>0</v>
      </c>
      <c r="G1015" s="3">
        <f t="shared" si="38"/>
        <v>10.45185</v>
      </c>
      <c r="H1015" s="3">
        <f t="shared" si="35"/>
        <v>0.42000000000007276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696.79</v>
      </c>
      <c r="D1016" s="2">
        <f>BILANCA!E11</f>
        <v>696.79</v>
      </c>
      <c r="E1016" s="2">
        <v>0</v>
      </c>
      <c r="F1016" s="2">
        <v>0</v>
      </c>
      <c r="G1016" s="3">
        <f t="shared" si="38"/>
        <v>12.54222</v>
      </c>
      <c r="H1016" s="3">
        <f t="shared" si="35"/>
        <v>0.42000000000007276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969695.29000000015</v>
      </c>
      <c r="D1017" s="2">
        <f>BILANCA!E12</f>
        <v>991613.25000000012</v>
      </c>
      <c r="E1017" s="2">
        <v>0</v>
      </c>
      <c r="F1017" s="2">
        <v>0</v>
      </c>
      <c r="G1017" s="3">
        <f t="shared" si="38"/>
        <v>20670.452530000002</v>
      </c>
      <c r="H1017" s="3">
        <f t="shared" si="35"/>
        <v>0.54000000027008355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902150.0900000002</v>
      </c>
      <c r="D1018" s="2">
        <f>BILANCA!E13</f>
        <v>888193.99000000022</v>
      </c>
      <c r="E1018" s="2">
        <v>0</v>
      </c>
      <c r="F1018" s="2">
        <v>0</v>
      </c>
      <c r="G1018" s="3">
        <f t="shared" si="38"/>
        <v>21428.304560000004</v>
      </c>
      <c r="H1018" s="3">
        <f t="shared" si="35"/>
        <v>9.9999999976716936E-2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1122930.1000000001</v>
      </c>
      <c r="D1020" s="2">
        <f>BILANCA!E15</f>
        <v>1122930.1000000001</v>
      </c>
      <c r="E1020" s="2">
        <v>0</v>
      </c>
      <c r="F1020" s="2">
        <v>0</v>
      </c>
      <c r="G1020" s="3">
        <f t="shared" si="38"/>
        <v>33687.903000000006</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5326.83</v>
      </c>
      <c r="D1022" s="2">
        <f>BILANCA!E17</f>
        <v>5326.83</v>
      </c>
      <c r="E1022" s="2">
        <v>0</v>
      </c>
      <c r="F1022" s="2">
        <v>0</v>
      </c>
      <c r="G1022" s="3">
        <f t="shared" si="38"/>
        <v>191.76587999999998</v>
      </c>
      <c r="H1022" s="3">
        <f t="shared" si="35"/>
        <v>0.34000000000014552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226106.84</v>
      </c>
      <c r="D1023" s="2">
        <f>BILANCA!E18</f>
        <v>240062.94</v>
      </c>
      <c r="E1023" s="2">
        <v>0</v>
      </c>
      <c r="F1023" s="2">
        <v>0</v>
      </c>
      <c r="G1023" s="3">
        <f t="shared" si="38"/>
        <v>9181.0253599999996</v>
      </c>
      <c r="H1023" s="3">
        <f t="shared" si="35"/>
        <v>0.22000000000116415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41414.25</v>
      </c>
      <c r="D1024" s="2">
        <f>BILANCA!E19</f>
        <v>33237.090000000011</v>
      </c>
      <c r="E1024" s="2">
        <v>0</v>
      </c>
      <c r="F1024" s="2">
        <v>0</v>
      </c>
      <c r="G1024" s="3">
        <f t="shared" si="38"/>
        <v>1510.4380200000003</v>
      </c>
      <c r="H1024" s="3">
        <f t="shared" si="35"/>
        <v>0.34000000001105946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76350.740000000005</v>
      </c>
      <c r="D1025" s="2">
        <f>BILANCA!E20</f>
        <v>77701.58</v>
      </c>
      <c r="E1025" s="2">
        <v>0</v>
      </c>
      <c r="F1025" s="2">
        <v>0</v>
      </c>
      <c r="G1025" s="3">
        <f t="shared" si="38"/>
        <v>3476.3085000000001</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9474.2900000000009</v>
      </c>
      <c r="D1026" s="2">
        <f>BILANCA!E21</f>
        <v>9474.2900000000009</v>
      </c>
      <c r="E1026" s="2">
        <v>0</v>
      </c>
      <c r="F1026" s="2">
        <v>0</v>
      </c>
      <c r="G1026" s="3">
        <f t="shared" si="38"/>
        <v>454.76592000000005</v>
      </c>
      <c r="H1026" s="3">
        <f t="shared" si="35"/>
        <v>0.58000000000174623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10104.629999999999</v>
      </c>
      <c r="D1027" s="2">
        <f>BILANCA!E22</f>
        <v>10104.629999999999</v>
      </c>
      <c r="E1027" s="2">
        <v>0</v>
      </c>
      <c r="F1027" s="2">
        <v>0</v>
      </c>
      <c r="G1027" s="3">
        <f t="shared" si="38"/>
        <v>515.33612999999991</v>
      </c>
      <c r="H1027" s="3">
        <f t="shared" si="35"/>
        <v>0.74000000000160071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3048</v>
      </c>
      <c r="D1029" s="2">
        <f>BILANCA!E24</f>
        <v>3048</v>
      </c>
      <c r="E1029" s="2">
        <v>0</v>
      </c>
      <c r="F1029" s="2">
        <v>0</v>
      </c>
      <c r="G1029" s="3">
        <f t="shared" si="38"/>
        <v>173.73599999999999</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12023.47</v>
      </c>
      <c r="D1030" s="2">
        <f>BILANCA!E25</f>
        <v>12023.47</v>
      </c>
      <c r="E1030" s="2">
        <v>0</v>
      </c>
      <c r="F1030" s="2">
        <v>0</v>
      </c>
      <c r="G1030" s="3">
        <f t="shared" si="38"/>
        <v>721.40819999999997</v>
      </c>
      <c r="H1030" s="3">
        <f t="shared" si="35"/>
        <v>0.93999999999869033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39965.120000000003</v>
      </c>
      <c r="D1031" s="2">
        <f>BILANCA!E26</f>
        <v>40347.129999999997</v>
      </c>
      <c r="E1031" s="2">
        <v>0</v>
      </c>
      <c r="F1031" s="2">
        <v>0</v>
      </c>
      <c r="G1031" s="3">
        <f t="shared" si="38"/>
        <v>2533.8469800000003</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109552</v>
      </c>
      <c r="D1033" s="2">
        <f>BILANCA!E28</f>
        <v>119462.01</v>
      </c>
      <c r="E1033" s="2">
        <v>0</v>
      </c>
      <c r="F1033" s="2">
        <v>0</v>
      </c>
      <c r="G1033" s="3">
        <f t="shared" si="38"/>
        <v>8014.9484599999996</v>
      </c>
      <c r="H1033" s="3">
        <f t="shared" si="35"/>
        <v>9.9999999947613105E-3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9948.9799999999959</v>
      </c>
      <c r="D1034" s="2">
        <f>BILANCA!E29</f>
        <v>53248.010000000009</v>
      </c>
      <c r="E1034" s="2">
        <v>0</v>
      </c>
      <c r="F1034" s="2">
        <v>0</v>
      </c>
      <c r="G1034" s="3">
        <f t="shared" si="38"/>
        <v>2794.6800000000003</v>
      </c>
      <c r="H1034" s="3">
        <f t="shared" si="35"/>
        <v>3.0000000013387762E-2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42271.77</v>
      </c>
      <c r="D1035" s="2">
        <f>BILANCA!E30</f>
        <v>91994.82</v>
      </c>
      <c r="E1035" s="2">
        <v>0</v>
      </c>
      <c r="F1035" s="2">
        <v>0</v>
      </c>
      <c r="G1035" s="3">
        <f t="shared" si="38"/>
        <v>5656.5352500000008</v>
      </c>
      <c r="H1035" s="3">
        <f t="shared" si="35"/>
        <v>0.4099999999962165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32322.79</v>
      </c>
      <c r="D1039" s="2">
        <f>BILANCA!E34</f>
        <v>38746.81</v>
      </c>
      <c r="E1039" s="2">
        <v>0</v>
      </c>
      <c r="F1039" s="2">
        <v>0</v>
      </c>
      <c r="G1039" s="3">
        <f t="shared" si="38"/>
        <v>3184.6758900000004</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16181.97</v>
      </c>
      <c r="D1040" s="2">
        <f>BILANCA!E35</f>
        <v>15230.2</v>
      </c>
      <c r="E1040" s="2">
        <v>0</v>
      </c>
      <c r="F1040" s="2">
        <v>0</v>
      </c>
      <c r="G1040" s="3">
        <f t="shared" si="38"/>
        <v>1399.2710999999999</v>
      </c>
      <c r="H1040" s="3">
        <f t="shared" si="35"/>
        <v>0.23000000000138243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16714.91</v>
      </c>
      <c r="D1041" s="2">
        <f>BILANCA!E36</f>
        <v>15530.84</v>
      </c>
      <c r="E1041" s="2">
        <v>0</v>
      </c>
      <c r="F1041" s="2">
        <v>0</v>
      </c>
      <c r="G1041" s="3">
        <f t="shared" si="38"/>
        <v>1481.07429</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532.94000000000005</v>
      </c>
      <c r="D1045" s="2">
        <f>BILANCA!E40</f>
        <v>300.64</v>
      </c>
      <c r="E1045" s="2">
        <v>0</v>
      </c>
      <c r="F1045" s="2">
        <v>0</v>
      </c>
      <c r="G1045" s="3">
        <f t="shared" si="38"/>
        <v>39.697700000000005</v>
      </c>
      <c r="H1045" s="3">
        <f t="shared" si="35"/>
        <v>0.41999999999995907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1703.96</v>
      </c>
      <c r="E1050" s="2">
        <v>0</v>
      </c>
      <c r="F1050" s="2">
        <v>0</v>
      </c>
      <c r="G1050" s="3">
        <f t="shared" si="38"/>
        <v>136.3168</v>
      </c>
      <c r="H1050" s="3">
        <f t="shared" si="35"/>
        <v>3.999999999996362E-2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1703.96</v>
      </c>
      <c r="D1052" s="2">
        <f>BILANCA!E47</f>
        <v>1703.96</v>
      </c>
      <c r="E1052" s="2">
        <v>0</v>
      </c>
      <c r="F1052" s="2">
        <v>0</v>
      </c>
      <c r="G1052" s="3">
        <f t="shared" si="38"/>
        <v>214.69896</v>
      </c>
      <c r="H1052" s="3">
        <f t="shared" si="35"/>
        <v>7.999999999992724E-2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1703.96</v>
      </c>
      <c r="D1055" s="2">
        <f>BILANCA!E50</f>
        <v>0</v>
      </c>
      <c r="E1055" s="2">
        <v>0</v>
      </c>
      <c r="F1055" s="2">
        <v>0</v>
      </c>
      <c r="G1055" s="3">
        <f t="shared" si="38"/>
        <v>76.678200000000004</v>
      </c>
      <c r="H1055" s="3">
        <f t="shared" si="35"/>
        <v>3.999999999996362E-2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33055.620000000003</v>
      </c>
      <c r="D1059" s="2">
        <f>BILANCA!E54</f>
        <v>33320.67</v>
      </c>
      <c r="E1059" s="2">
        <v>0</v>
      </c>
      <c r="F1059" s="2">
        <v>0</v>
      </c>
      <c r="G1059" s="3">
        <f t="shared" si="38"/>
        <v>4885.1510399999997</v>
      </c>
      <c r="H1059" s="3">
        <f t="shared" si="35"/>
        <v>0.70999999999912689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33055.620000000003</v>
      </c>
      <c r="D1060" s="2">
        <f>BILANCA!E55</f>
        <v>33320.67</v>
      </c>
      <c r="E1060" s="2">
        <v>0</v>
      </c>
      <c r="F1060" s="2">
        <v>0</v>
      </c>
      <c r="G1060" s="3">
        <f t="shared" si="38"/>
        <v>4984.848</v>
      </c>
      <c r="H1060" s="3">
        <f t="shared" si="35"/>
        <v>0.70999999999912689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216840.71000000002</v>
      </c>
      <c r="D1074" s="2">
        <f>BILANCA!E69</f>
        <v>207056.29</v>
      </c>
      <c r="E1074" s="2">
        <v>0</v>
      </c>
      <c r="F1074" s="2">
        <v>0</v>
      </c>
      <c r="G1074" s="3">
        <f t="shared" si="38"/>
        <v>40381.010560000002</v>
      </c>
      <c r="H1074" s="3">
        <f t="shared" si="35"/>
        <v>0.57999999998719431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122556.13</v>
      </c>
      <c r="D1075" s="2">
        <f>BILANCA!E70</f>
        <v>111984.62</v>
      </c>
      <c r="E1075" s="2">
        <v>0</v>
      </c>
      <c r="F1075" s="2">
        <v>0</v>
      </c>
      <c r="G1075" s="3">
        <f t="shared" si="38"/>
        <v>22524.14905</v>
      </c>
      <c r="H1075" s="3">
        <f t="shared" si="35"/>
        <v>0.51000000000931323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122556.13</v>
      </c>
      <c r="D1076" s="2">
        <f>BILANCA!E71</f>
        <v>111984.62</v>
      </c>
      <c r="E1076" s="2">
        <v>0</v>
      </c>
      <c r="F1076" s="2">
        <v>0</v>
      </c>
      <c r="G1076" s="3">
        <f t="shared" si="38"/>
        <v>22870.674419999999</v>
      </c>
      <c r="H1076" s="3">
        <f t="shared" si="35"/>
        <v>0.51000000000931323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122552.21</v>
      </c>
      <c r="D1078" s="2">
        <f>BILANCA!E73</f>
        <v>111984.62</v>
      </c>
      <c r="E1078" s="2">
        <v>0</v>
      </c>
      <c r="F1078" s="2">
        <v>0</v>
      </c>
      <c r="G1078" s="3">
        <f t="shared" si="38"/>
        <v>23563.458600000002</v>
      </c>
      <c r="H1078" s="3">
        <f t="shared" si="35"/>
        <v>0.59000000001105946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3.92</v>
      </c>
      <c r="D1080" s="2">
        <f>BILANCA!E75</f>
        <v>0</v>
      </c>
      <c r="E1080" s="2">
        <v>0</v>
      </c>
      <c r="F1080" s="2">
        <v>0</v>
      </c>
      <c r="G1080" s="3">
        <f t="shared" si="38"/>
        <v>0.27440000000000003</v>
      </c>
      <c r="H1080" s="3">
        <f t="shared" si="35"/>
        <v>8.0000000000000071E-2</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1446.9899999999998</v>
      </c>
      <c r="E1087" s="2">
        <v>0</v>
      </c>
      <c r="F1087" s="2">
        <v>0</v>
      </c>
      <c r="G1087" s="3">
        <f t="shared" si="38"/>
        <v>222.83645999999996</v>
      </c>
      <c r="H1087" s="3">
        <f t="shared" si="35"/>
        <v>1.0000000000218279E-2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2889.12</v>
      </c>
      <c r="D1091" s="2">
        <f>BILANCA!E86</f>
        <v>2889.12</v>
      </c>
      <c r="E1091" s="2">
        <v>0</v>
      </c>
      <c r="F1091" s="2">
        <v>0</v>
      </c>
      <c r="G1091" s="3">
        <f t="shared" si="38"/>
        <v>702.05615999999998</v>
      </c>
      <c r="H1091" s="3">
        <f t="shared" si="35"/>
        <v>0.23999999999978172</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2889.12</v>
      </c>
      <c r="D1092" s="2">
        <f>BILANCA!E87</f>
        <v>4336.1099999999997</v>
      </c>
      <c r="E1092" s="2">
        <v>0</v>
      </c>
      <c r="F1092" s="2">
        <v>0</v>
      </c>
      <c r="G1092" s="3">
        <f t="shared" si="38"/>
        <v>948.02987999999993</v>
      </c>
      <c r="H1092" s="3">
        <f t="shared" si="35"/>
        <v>0.22999999999956344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93624.680000000008</v>
      </c>
      <c r="E1152" s="2">
        <v>0</v>
      </c>
      <c r="F1152" s="2">
        <v>0</v>
      </c>
      <c r="G1152" s="3">
        <f t="shared" si="38"/>
        <v>26589.40912</v>
      </c>
      <c r="H1152" s="3">
        <f t="shared" si="41"/>
        <v>0.319999999992433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93624.680000000008</v>
      </c>
      <c r="E1155" s="2">
        <v>0</v>
      </c>
      <c r="F1155" s="2">
        <v>0</v>
      </c>
      <c r="G1155" s="3">
        <f t="shared" si="38"/>
        <v>27151.157200000001</v>
      </c>
      <c r="H1155" s="3">
        <f t="shared" si="41"/>
        <v>0.319999999992433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92161.61</v>
      </c>
      <c r="E1161" s="2">
        <v>0</v>
      </c>
      <c r="F1161" s="2">
        <v>0</v>
      </c>
      <c r="G1161" s="3">
        <f t="shared" si="38"/>
        <v>27832.806219999999</v>
      </c>
      <c r="H1161" s="3">
        <f t="shared" si="41"/>
        <v>0.38999999999941792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1463.07</v>
      </c>
      <c r="E1163" s="2">
        <v>0</v>
      </c>
      <c r="F1163" s="2">
        <v>0</v>
      </c>
      <c r="G1163" s="3">
        <f t="shared" si="38"/>
        <v>447.69941999999998</v>
      </c>
      <c r="H1163" s="3">
        <f t="shared" si="41"/>
        <v>6.9999999999936335E-2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94284.58</v>
      </c>
      <c r="D1176" s="2">
        <f>BILANCA!E171</f>
        <v>0</v>
      </c>
      <c r="E1176" s="2">
        <v>0</v>
      </c>
      <c r="F1176" s="2">
        <v>0</v>
      </c>
      <c r="G1176" s="3">
        <f t="shared" si="38"/>
        <v>15651.240280000002</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94284.58</v>
      </c>
      <c r="D1179" s="2">
        <f>BILANCA!E174</f>
        <v>0</v>
      </c>
      <c r="E1179" s="2">
        <v>0</v>
      </c>
      <c r="F1179" s="2">
        <v>0</v>
      </c>
      <c r="G1179" s="3">
        <f t="shared" si="38"/>
        <v>15934.09402</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1186536</v>
      </c>
      <c r="D1180" s="2">
        <f>BILANCA!E176</f>
        <v>1198669.54</v>
      </c>
      <c r="E1180" s="2">
        <v>0</v>
      </c>
      <c r="F1180" s="2">
        <v>0</v>
      </c>
      <c r="G1180" s="3">
        <f t="shared" si="38"/>
        <v>609258.76360000006</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121031.35999999999</v>
      </c>
      <c r="D1181" s="2">
        <f>BILANCA!E177</f>
        <v>145520.81</v>
      </c>
      <c r="E1181" s="2">
        <v>0</v>
      </c>
      <c r="F1181" s="2">
        <v>0</v>
      </c>
      <c r="G1181" s="3">
        <f t="shared" si="38"/>
        <v>70464.479579999999</v>
      </c>
      <c r="H1181" s="3">
        <f t="shared" si="41"/>
        <v>0.54999999998835847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121031.35999999999</v>
      </c>
      <c r="D1182" s="2">
        <f>BILANCA!E178</f>
        <v>117029.41</v>
      </c>
      <c r="E1182" s="2">
        <v>0</v>
      </c>
      <c r="F1182" s="2">
        <v>0</v>
      </c>
      <c r="G1182" s="3">
        <f t="shared" si="38"/>
        <v>61075.510959999992</v>
      </c>
      <c r="H1182" s="3">
        <f t="shared" si="41"/>
        <v>0.76999999998952262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95790.37</v>
      </c>
      <c r="D1183" s="2">
        <f>BILANCA!E179</f>
        <v>107519.71</v>
      </c>
      <c r="E1183" s="2">
        <v>0</v>
      </c>
      <c r="F1183" s="2">
        <v>0</v>
      </c>
      <c r="G1183" s="3">
        <f t="shared" si="38"/>
        <v>53773.553669999994</v>
      </c>
      <c r="H1183" s="3">
        <f t="shared" si="41"/>
        <v>0.65999999998894054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24263.37</v>
      </c>
      <c r="D1184" s="2">
        <f>BILANCA!E180</f>
        <v>9119.83</v>
      </c>
      <c r="E1184" s="2">
        <v>0</v>
      </c>
      <c r="F1184" s="2">
        <v>0</v>
      </c>
      <c r="G1184" s="3">
        <f t="shared" si="38"/>
        <v>7395.5272199999999</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526.53</v>
      </c>
      <c r="D1185" s="2">
        <f>BILANCA!E181</f>
        <v>389.87</v>
      </c>
      <c r="E1185" s="2">
        <v>0</v>
      </c>
      <c r="F1185" s="2">
        <v>0</v>
      </c>
      <c r="G1185" s="3">
        <f t="shared" si="38"/>
        <v>228.59724999999997</v>
      </c>
      <c r="H1185" s="3">
        <f t="shared" si="41"/>
        <v>0.60000000000002274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526.53</v>
      </c>
      <c r="D1188" s="2">
        <f>BILANCA!E184</f>
        <v>389.87</v>
      </c>
      <c r="E1188" s="2">
        <v>0</v>
      </c>
      <c r="F1188" s="2">
        <v>0</v>
      </c>
      <c r="G1188" s="3">
        <f t="shared" si="38"/>
        <v>232.51605999999998</v>
      </c>
      <c r="H1188" s="3">
        <f t="shared" si="41"/>
        <v>0.60000000000002274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451.09</v>
      </c>
      <c r="D1200" s="2">
        <f>BILANCA!E196</f>
        <v>0</v>
      </c>
      <c r="E1200" s="2">
        <v>0</v>
      </c>
      <c r="F1200" s="2">
        <v>0</v>
      </c>
      <c r="G1200" s="3">
        <f t="shared" si="38"/>
        <v>85.707099999999997</v>
      </c>
      <c r="H1200" s="3">
        <f t="shared" si="41"/>
        <v>8.9999999999974989E-2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28491.4</v>
      </c>
      <c r="E1251" s="2">
        <v>0</v>
      </c>
      <c r="F1251" s="2">
        <v>0</v>
      </c>
      <c r="G1251" s="3">
        <f>B1251/1000*C1251+B1251/500*D1251</f>
        <v>13732.854800000001</v>
      </c>
      <c r="H1251" s="3">
        <f>ABS(C1251-ROUND(C1251,0))+ABS(D1251-ROUND(D1251,0))</f>
        <v>0.40000000000145519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1065504.6400000001</v>
      </c>
      <c r="D1255" s="2">
        <f>BILANCA!E251</f>
        <v>1053148.73</v>
      </c>
      <c r="E1255" s="2">
        <v>0</v>
      </c>
      <c r="F1255" s="2">
        <v>0</v>
      </c>
      <c r="G1255" s="3">
        <f t="shared" si="38"/>
        <v>777091.51450000005</v>
      </c>
      <c r="H1255" s="3">
        <f t="shared" si="41"/>
        <v>0.62999999988824129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875444.56</v>
      </c>
      <c r="D1256" s="2">
        <f>BILANCA!E252</f>
        <v>983136.38</v>
      </c>
      <c r="E1256" s="2">
        <v>0</v>
      </c>
      <c r="F1256" s="2">
        <v>0</v>
      </c>
      <c r="G1256" s="3">
        <f t="shared" si="38"/>
        <v>699062.46071999997</v>
      </c>
      <c r="H1256" s="3">
        <f t="shared" si="41"/>
        <v>0.81999999994877726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875444.56</v>
      </c>
      <c r="D1257" s="2">
        <f>BILANCA!E253</f>
        <v>988684.15</v>
      </c>
      <c r="E1257" s="2">
        <v>0</v>
      </c>
      <c r="F1257" s="2">
        <v>0</v>
      </c>
      <c r="G1257" s="3">
        <f t="shared" si="38"/>
        <v>704644.77642000001</v>
      </c>
      <c r="H1257" s="3">
        <f t="shared" si="41"/>
        <v>0.58999999996740371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5547.77</v>
      </c>
      <c r="E1258" s="2">
        <v>0</v>
      </c>
      <c r="F1258" s="2">
        <v>0</v>
      </c>
      <c r="G1258" s="3">
        <f t="shared" si="38"/>
        <v>2751.6939200000002</v>
      </c>
      <c r="H1258" s="3">
        <f t="shared" si="41"/>
        <v>0.22999999999956344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165428.08000000002</v>
      </c>
      <c r="D1259" s="2">
        <f>BILANCA!E255</f>
        <v>-23612.390000000014</v>
      </c>
      <c r="E1259" s="2">
        <v>0</v>
      </c>
      <c r="F1259" s="2">
        <v>0</v>
      </c>
      <c r="G1259" s="3">
        <f t="shared" si="38"/>
        <v>29432.6217</v>
      </c>
      <c r="H1259" s="3">
        <f t="shared" si="41"/>
        <v>0.47000000003026798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224201.13</v>
      </c>
      <c r="D1260" s="2">
        <f>BILANCA!E256</f>
        <v>162240.60999999999</v>
      </c>
      <c r="E1260" s="2">
        <v>0</v>
      </c>
      <c r="F1260" s="2">
        <v>0</v>
      </c>
      <c r="G1260" s="3">
        <f t="shared" si="38"/>
        <v>137170.58749999999</v>
      </c>
      <c r="H1260" s="3">
        <f t="shared" si="41"/>
        <v>0.52000000001862645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224201.13</v>
      </c>
      <c r="D1261" s="2">
        <f>BILANCA!E257</f>
        <v>162240.60999999999</v>
      </c>
      <c r="E1261" s="2">
        <v>0</v>
      </c>
      <c r="F1261" s="2">
        <v>0</v>
      </c>
      <c r="G1261" s="3">
        <f t="shared" si="38"/>
        <v>137719.26984999998</v>
      </c>
      <c r="H1261" s="3">
        <f t="shared" si="41"/>
        <v>0.52000000001862645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58773.05</v>
      </c>
      <c r="D1264" s="2">
        <f>BILANCA!E260</f>
        <v>185853</v>
      </c>
      <c r="E1264" s="2">
        <v>0</v>
      </c>
      <c r="F1264" s="2">
        <v>0</v>
      </c>
      <c r="G1264" s="3">
        <f t="shared" si="38"/>
        <v>109341.6787</v>
      </c>
      <c r="H1264" s="3">
        <f t="shared" si="41"/>
        <v>5.0000000002910383E-2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58773.05</v>
      </c>
      <c r="D1266" s="2">
        <f>BILANCA!E262</f>
        <v>0</v>
      </c>
      <c r="E1266" s="2">
        <v>0</v>
      </c>
      <c r="F1266" s="2">
        <v>0</v>
      </c>
      <c r="G1266" s="3">
        <f t="shared" si="38"/>
        <v>15045.900800000001</v>
      </c>
      <c r="H1266" s="3">
        <f t="shared" si="41"/>
        <v>5.0000000002910383E-2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185853</v>
      </c>
      <c r="E1267" s="2">
        <v>0</v>
      </c>
      <c r="F1267" s="2">
        <v>0</v>
      </c>
      <c r="G1267" s="3">
        <f t="shared" si="38"/>
        <v>95528.441999999995</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24632</v>
      </c>
      <c r="D1278" s="2">
        <f>BILANCA!E274</f>
        <v>93624.74</v>
      </c>
      <c r="E1278" s="2">
        <v>0</v>
      </c>
      <c r="F1278" s="2">
        <v>0</v>
      </c>
      <c r="G1278" s="3">
        <f t="shared" si="38"/>
        <v>56784.236640000003</v>
      </c>
      <c r="H1278" s="3">
        <f t="shared" si="41"/>
        <v>0.25999999999476131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93624.74</v>
      </c>
      <c r="E1281" s="2">
        <v>0</v>
      </c>
      <c r="F1281" s="2">
        <v>0</v>
      </c>
      <c r="G1281" s="3">
        <f t="shared" si="48"/>
        <v>50744.609080000009</v>
      </c>
      <c r="H1281" s="3">
        <f t="shared" si="49"/>
        <v>0.25999999999476131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92161.67</v>
      </c>
      <c r="E1287" s="2">
        <v>0</v>
      </c>
      <c r="F1287" s="2">
        <v>0</v>
      </c>
      <c r="G1287" s="3">
        <f t="shared" si="48"/>
        <v>51057.565180000005</v>
      </c>
      <c r="H1287" s="3">
        <f t="shared" si="49"/>
        <v>0.33000000000174623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1463.07</v>
      </c>
      <c r="E1289" s="2">
        <v>0</v>
      </c>
      <c r="F1289" s="2">
        <v>0</v>
      </c>
      <c r="G1289" s="3">
        <f t="shared" si="48"/>
        <v>816.39305999999999</v>
      </c>
      <c r="H1289" s="3">
        <f t="shared" si="49"/>
        <v>6.9999999999936335E-2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24632</v>
      </c>
      <c r="D1291" s="2">
        <f>BILANCA!E287</f>
        <v>0</v>
      </c>
      <c r="E1291" s="2">
        <v>0</v>
      </c>
      <c r="F1291" s="2">
        <v>0</v>
      </c>
      <c r="G1291" s="3">
        <f t="shared" si="48"/>
        <v>6921.5920000000006</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16178.71</v>
      </c>
      <c r="D1301" s="2">
        <f>BILANCA!E297</f>
        <v>53672.55</v>
      </c>
      <c r="E1301" s="2">
        <v>0</v>
      </c>
      <c r="F1301" s="2">
        <v>0</v>
      </c>
      <c r="G1301" s="3">
        <f t="shared" si="38"/>
        <v>35945.42871</v>
      </c>
      <c r="H1301" s="3">
        <f t="shared" si="41"/>
        <v>0.73999999999796273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16178.71</v>
      </c>
      <c r="D1302" s="2">
        <f>BILANCA!E298</f>
        <v>53672.55</v>
      </c>
      <c r="E1302" s="2">
        <v>0</v>
      </c>
      <c r="F1302" s="2">
        <v>0</v>
      </c>
      <c r="G1302" s="3">
        <f t="shared" si="38"/>
        <v>36068.952519999999</v>
      </c>
      <c r="H1302" s="3">
        <f t="shared" si="41"/>
        <v>0.73999999999796273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93624.68</v>
      </c>
      <c r="E1305" s="2">
        <v>0</v>
      </c>
      <c r="F1305" s="2">
        <v>0</v>
      </c>
      <c r="G1305" s="3">
        <f t="shared" si="38"/>
        <v>55238.561199999996</v>
      </c>
      <c r="H1305" s="3">
        <f t="shared" si="41"/>
        <v>0.32000000000698492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2889.12</v>
      </c>
      <c r="D1311" s="2">
        <f>BILANCA!E308</f>
        <v>3781</v>
      </c>
      <c r="E1311" s="2">
        <v>0</v>
      </c>
      <c r="F1311" s="2">
        <v>0</v>
      </c>
      <c r="G1311" s="3">
        <f t="shared" si="52"/>
        <v>3145.78712</v>
      </c>
      <c r="H1311" s="3">
        <f t="shared" si="41"/>
        <v>0.11999999999989086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555.11</v>
      </c>
      <c r="E1312" s="2">
        <v>0</v>
      </c>
      <c r="F1312" s="2">
        <v>0</v>
      </c>
      <c r="G1312" s="3">
        <f t="shared" si="52"/>
        <v>335.28643999999997</v>
      </c>
      <c r="H1312" s="3">
        <f t="shared" si="41"/>
        <v>0.11000000000001364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121031.36</v>
      </c>
      <c r="D1339" s="2">
        <f>BILANCA!E336</f>
        <v>117029.41</v>
      </c>
      <c r="E1339" s="2">
        <v>0</v>
      </c>
      <c r="F1339" s="2">
        <v>0</v>
      </c>
      <c r="G1339" s="3">
        <f t="shared" si="52"/>
        <v>116824.66922000001</v>
      </c>
      <c r="H1339" s="3">
        <f t="shared" si="41"/>
        <v>0.77000000000407454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164.02</v>
      </c>
      <c r="D1347" s="2">
        <f>BILANCA!E344</f>
        <v>0</v>
      </c>
      <c r="E1347" s="2">
        <v>0</v>
      </c>
      <c r="F1347" s="2">
        <v>0</v>
      </c>
      <c r="G1347" s="3">
        <f t="shared" si="52"/>
        <v>55.274740000000008</v>
      </c>
      <c r="H1347" s="3">
        <f t="shared" si="41"/>
        <v>2.0000000000010232E-2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28384</v>
      </c>
      <c r="E1374" s="2">
        <v>0</v>
      </c>
      <c r="F1374" s="2">
        <v>0</v>
      </c>
      <c r="G1374" s="3">
        <f t="shared" si="59"/>
        <v>20663.552</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107.4</v>
      </c>
      <c r="E1381" s="2">
        <v>0</v>
      </c>
      <c r="F1381" s="2">
        <v>0</v>
      </c>
      <c r="G1381" s="3">
        <f t="shared" si="59"/>
        <v>79.69080000000001</v>
      </c>
      <c r="H1381" s="3">
        <f t="shared" si="60"/>
        <v>0.40000000000000568</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159.58000000000001</v>
      </c>
      <c r="E1384" s="2">
        <v>0</v>
      </c>
      <c r="F1384" s="2">
        <v>0</v>
      </c>
      <c r="G1384" s="3">
        <f t="shared" si="59"/>
        <v>119.36584000000001</v>
      </c>
      <c r="H1384" s="3">
        <f t="shared" si="60"/>
        <v>0.41999999999998749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2883.01</v>
      </c>
      <c r="E1387" s="2">
        <v>0</v>
      </c>
      <c r="F1387" s="2">
        <v>0</v>
      </c>
      <c r="G1387" s="3">
        <f t="shared" si="59"/>
        <v>2173.7895400000002</v>
      </c>
      <c r="H1387" s="3">
        <f t="shared" si="60"/>
        <v>1.0000000000218279E-2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16178.71</v>
      </c>
      <c r="D1391" s="2">
        <f>BILANCA!E388</f>
        <v>18192.55</v>
      </c>
      <c r="E1391" s="2">
        <v>0</v>
      </c>
      <c r="F1391" s="2">
        <v>0</v>
      </c>
      <c r="G1391" s="3">
        <f t="shared" si="61"/>
        <v>20026.811609999997</v>
      </c>
      <c r="H1391" s="3">
        <f t="shared" si="62"/>
        <v>0.74000000000160071</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35480</v>
      </c>
      <c r="E1399" s="2">
        <v>0</v>
      </c>
      <c r="F1399" s="2">
        <v>0</v>
      </c>
      <c r="G1399" s="3">
        <f t="shared" si="61"/>
        <v>27603.440000000002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1278097.8899999999</v>
      </c>
      <c r="D1510" s="2">
        <f>'RAS-funkcijski'!E114</f>
        <v>1581031.25</v>
      </c>
      <c r="E1510" s="2">
        <v>0</v>
      </c>
      <c r="F1510" s="2">
        <v>0</v>
      </c>
      <c r="G1510" s="3">
        <f t="shared" si="52"/>
        <v>488417.64289999998</v>
      </c>
      <c r="H1510" s="3">
        <f t="shared" si="63"/>
        <v>0.36000000010244548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1278097.8899999999</v>
      </c>
      <c r="D1511" s="2">
        <f>'RAS-funkcijski'!E115</f>
        <v>1581031.25</v>
      </c>
      <c r="E1511" s="2">
        <v>0</v>
      </c>
      <c r="F1511" s="2">
        <v>0</v>
      </c>
      <c r="G1511" s="3">
        <f t="shared" si="52"/>
        <v>492857.80328999995</v>
      </c>
      <c r="H1511" s="3">
        <f t="shared" si="63"/>
        <v>0.36000000010244548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1278097.8899999999</v>
      </c>
      <c r="D1513" s="2">
        <f>'RAS-funkcijski'!E117</f>
        <v>1581031.25</v>
      </c>
      <c r="E1513" s="2">
        <v>0</v>
      </c>
      <c r="F1513" s="2">
        <v>0</v>
      </c>
      <c r="G1513" s="3">
        <f t="shared" si="52"/>
        <v>501738.12407000002</v>
      </c>
      <c r="H1513" s="3">
        <f t="shared" si="63"/>
        <v>0.36000000010244548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1278097.8899999999</v>
      </c>
      <c r="D1537" s="14">
        <f>'RAS-funkcijski'!E141</f>
        <v>1581031.25</v>
      </c>
      <c r="E1537" s="14">
        <v>0</v>
      </c>
      <c r="F1537" s="14">
        <v>0</v>
      </c>
      <c r="G1537" s="15">
        <f t="shared" si="52"/>
        <v>608301.97343000001</v>
      </c>
      <c r="H1537" s="15">
        <f t="shared" si="63"/>
        <v>0.36000000010244548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24632</v>
      </c>
      <c r="E1538" s="7">
        <v>0</v>
      </c>
      <c r="F1538" s="7">
        <v>0</v>
      </c>
      <c r="G1538" s="8">
        <f t="shared" si="52"/>
        <v>49.264000000000003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24632</v>
      </c>
      <c r="E1555" s="2">
        <v>0</v>
      </c>
      <c r="F1555" s="2">
        <v>0</v>
      </c>
      <c r="G1555" s="3">
        <f t="shared" si="52"/>
        <v>886.75199999999995</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24632</v>
      </c>
      <c r="E1563" s="2">
        <v>0</v>
      </c>
      <c r="F1563" s="2">
        <v>0</v>
      </c>
      <c r="G1563" s="3">
        <f t="shared" si="52"/>
        <v>1280.864</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24632</v>
      </c>
      <c r="E1569" s="2">
        <v>0</v>
      </c>
      <c r="F1569" s="2">
        <v>0</v>
      </c>
      <c r="G1569" s="3">
        <f t="shared" si="52"/>
        <v>1576.4480000000001</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123547.54</v>
      </c>
      <c r="D1582" s="7"/>
      <c r="E1582" s="7">
        <v>0</v>
      </c>
      <c r="F1582" s="7">
        <v>0</v>
      </c>
      <c r="G1582" s="8">
        <f t="shared" ref="G1582:G1686" si="70">B1582/1000*C1582</f>
        <v>123.54754</v>
      </c>
      <c r="H1582" s="8">
        <f t="shared" ref="H1582:H1686" si="71">ABS(C1582-ROUND(C1582,0))</f>
        <v>0.46000000000640284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1527038.1099999996</v>
      </c>
      <c r="D1583" s="2">
        <v>0</v>
      </c>
      <c r="E1583" s="2">
        <v>0</v>
      </c>
      <c r="F1583" s="2">
        <v>0</v>
      </c>
      <c r="G1583" s="3">
        <f t="shared" si="70"/>
        <v>3054.0762199999995</v>
      </c>
      <c r="H1583" s="3">
        <f t="shared" si="71"/>
        <v>0.1099999996367842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1435038.5299999998</v>
      </c>
      <c r="D1585" s="2">
        <v>0</v>
      </c>
      <c r="E1585" s="2">
        <v>0</v>
      </c>
      <c r="F1585" s="2">
        <v>0</v>
      </c>
      <c r="G1585" s="3">
        <f t="shared" si="70"/>
        <v>5740.1541199999992</v>
      </c>
      <c r="H1585" s="3">
        <f t="shared" si="71"/>
        <v>0.47000000020489097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1130522.7</v>
      </c>
      <c r="D1586" s="2">
        <v>0</v>
      </c>
      <c r="E1586" s="2">
        <v>0</v>
      </c>
      <c r="F1586" s="2">
        <v>0</v>
      </c>
      <c r="G1586" s="3">
        <f t="shared" si="70"/>
        <v>5652.6134999999995</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298760.93</v>
      </c>
      <c r="D1587" s="2">
        <v>0</v>
      </c>
      <c r="E1587" s="2">
        <v>0</v>
      </c>
      <c r="F1587" s="2">
        <v>0</v>
      </c>
      <c r="G1587" s="3">
        <f t="shared" si="70"/>
        <v>1792.56558</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2127.4299999999998</v>
      </c>
      <c r="D1588" s="2">
        <v>0</v>
      </c>
      <c r="E1588" s="2">
        <v>0</v>
      </c>
      <c r="F1588" s="2">
        <v>0</v>
      </c>
      <c r="G1588" s="3">
        <f t="shared" si="70"/>
        <v>14.892009999999999</v>
      </c>
      <c r="H1588" s="3">
        <f t="shared" si="71"/>
        <v>0.42999999999983629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2064.63</v>
      </c>
      <c r="D1591" s="2">
        <v>0</v>
      </c>
      <c r="E1591" s="2">
        <v>0</v>
      </c>
      <c r="F1591" s="2">
        <v>0</v>
      </c>
      <c r="G1591" s="3">
        <f t="shared" si="70"/>
        <v>20.6463</v>
      </c>
      <c r="H1591" s="3">
        <f t="shared" si="71"/>
        <v>0.36999999999989086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1562.84</v>
      </c>
      <c r="D1593" s="2">
        <v>0</v>
      </c>
      <c r="E1593" s="2">
        <v>0</v>
      </c>
      <c r="F1593" s="2">
        <v>0</v>
      </c>
      <c r="G1593" s="3">
        <f t="shared" si="70"/>
        <v>18.754079999999998</v>
      </c>
      <c r="H1593" s="3">
        <f t="shared" si="71"/>
        <v>0.16000000000008185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52181.95</v>
      </c>
      <c r="D1594" s="2">
        <v>0</v>
      </c>
      <c r="E1594" s="2">
        <v>0</v>
      </c>
      <c r="F1594" s="2">
        <v>0</v>
      </c>
      <c r="G1594" s="3">
        <f t="shared" si="70"/>
        <v>678.36534999999992</v>
      </c>
      <c r="H1594" s="3">
        <f t="shared" si="71"/>
        <v>5.0000000002910383E-2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39817.629999999997</v>
      </c>
      <c r="D1601" s="2">
        <v>0</v>
      </c>
      <c r="E1601" s="2">
        <v>0</v>
      </c>
      <c r="F1601" s="2">
        <v>0</v>
      </c>
      <c r="G1601" s="3">
        <f>B1601/1000*C1601</f>
        <v>796.35259999999994</v>
      </c>
      <c r="H1601" s="3">
        <f>ABS(C1601-ROUND(C1601,0))</f>
        <v>0.37000000000261934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1505064.8399999999</v>
      </c>
      <c r="D1602" s="2">
        <v>0</v>
      </c>
      <c r="E1602" s="2">
        <v>0</v>
      </c>
      <c r="F1602" s="2">
        <v>0</v>
      </c>
      <c r="G1602" s="3">
        <f t="shared" si="70"/>
        <v>31606.361639999999</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1441580.0899999999</v>
      </c>
      <c r="D1604" s="2">
        <v>0</v>
      </c>
      <c r="E1604" s="2">
        <v>0</v>
      </c>
      <c r="F1604" s="2">
        <v>0</v>
      </c>
      <c r="G1604" s="3">
        <f t="shared" si="70"/>
        <v>33156.342069999999</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1121332.97</v>
      </c>
      <c r="D1605" s="2">
        <v>0</v>
      </c>
      <c r="E1605" s="2">
        <v>0</v>
      </c>
      <c r="F1605" s="2">
        <v>0</v>
      </c>
      <c r="G1605" s="3">
        <f t="shared" si="70"/>
        <v>26911.991279999998</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313904.46999999997</v>
      </c>
      <c r="D1606" s="2">
        <v>0</v>
      </c>
      <c r="E1606" s="2">
        <v>0</v>
      </c>
      <c r="F1606" s="2">
        <v>0</v>
      </c>
      <c r="G1606" s="3">
        <f t="shared" si="70"/>
        <v>7847.61175</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2100.0700000000002</v>
      </c>
      <c r="D1607" s="2">
        <v>0</v>
      </c>
      <c r="E1607" s="2">
        <v>0</v>
      </c>
      <c r="F1607" s="2">
        <v>0</v>
      </c>
      <c r="G1607" s="3">
        <f t="shared" si="70"/>
        <v>54.601820000000004</v>
      </c>
      <c r="H1607" s="3">
        <f t="shared" si="71"/>
        <v>7.0000000000163709E-2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2064.63</v>
      </c>
      <c r="D1610" s="2">
        <v>0</v>
      </c>
      <c r="E1610" s="2">
        <v>0</v>
      </c>
      <c r="F1610" s="2">
        <v>0</v>
      </c>
      <c r="G1610" s="3">
        <f t="shared" si="70"/>
        <v>59.874270000000003</v>
      </c>
      <c r="H1610" s="3">
        <f t="shared" si="71"/>
        <v>0.36999999999989086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2177.9499999999998</v>
      </c>
      <c r="D1611" s="2">
        <v>0</v>
      </c>
      <c r="E1611" s="2">
        <v>0</v>
      </c>
      <c r="F1611" s="2">
        <v>0</v>
      </c>
      <c r="G1611" s="3">
        <f t="shared" si="70"/>
        <v>65.338499999999996</v>
      </c>
      <c r="H1611" s="3">
        <f t="shared" si="71"/>
        <v>5.0000000000181899E-2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52158.52</v>
      </c>
      <c r="D1613" s="2">
        <v>0</v>
      </c>
      <c r="E1613" s="2">
        <v>0</v>
      </c>
      <c r="F1613" s="2">
        <v>0</v>
      </c>
      <c r="G1613" s="3">
        <f t="shared" si="70"/>
        <v>1669.0726399999999</v>
      </c>
      <c r="H1613" s="3">
        <f t="shared" si="71"/>
        <v>0.48000000000320142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11326.23</v>
      </c>
      <c r="D1620" s="2">
        <v>0</v>
      </c>
      <c r="E1620" s="2">
        <v>0</v>
      </c>
      <c r="F1620" s="2">
        <v>0</v>
      </c>
      <c r="G1620" s="3">
        <f>B1620/1000*C1620</f>
        <v>441.72296999999998</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145520.80999999982</v>
      </c>
      <c r="D1621" s="2">
        <v>0</v>
      </c>
      <c r="E1621" s="2">
        <v>0</v>
      </c>
      <c r="F1621" s="2">
        <v>0</v>
      </c>
      <c r="G1621" s="3">
        <f t="shared" si="70"/>
        <v>5820.832399999993</v>
      </c>
      <c r="H1621" s="3">
        <f t="shared" si="71"/>
        <v>0.19000000017695129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145520.81</v>
      </c>
      <c r="D1681" s="2">
        <v>0</v>
      </c>
      <c r="E1681" s="2">
        <v>0</v>
      </c>
      <c r="F1681" s="2">
        <v>0</v>
      </c>
      <c r="G1681" s="3">
        <f t="shared" si="70"/>
        <v>14552.081</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117029.41</v>
      </c>
      <c r="D1683" s="2">
        <v>0</v>
      </c>
      <c r="E1683" s="2">
        <v>0</v>
      </c>
      <c r="F1683" s="2">
        <v>0</v>
      </c>
      <c r="G1683" s="3">
        <f t="shared" si="70"/>
        <v>11936.999819999999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28491.4</v>
      </c>
      <c r="D1686" s="14">
        <v>0</v>
      </c>
      <c r="E1686" s="14">
        <v>0</v>
      </c>
      <c r="F1686" s="14">
        <v>0</v>
      </c>
      <c r="G1686" s="15">
        <f t="shared" si="70"/>
        <v>2991.5970000000002</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23788</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3546</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2017</v>
      </c>
      <c r="B1" s="399"/>
      <c r="C1" s="399"/>
    </row>
    <row r="2" spans="1:16" ht="33" customHeight="1" x14ac:dyDescent="0.2">
      <c r="A2" s="400" t="s">
        <v>2018</v>
      </c>
      <c r="B2" s="401"/>
      <c r="C2" s="398"/>
      <c r="D2" s="5"/>
      <c r="E2" s="5"/>
      <c r="F2" s="5"/>
      <c r="G2" s="5"/>
      <c r="H2" s="5"/>
      <c r="I2" s="5"/>
      <c r="J2" s="5"/>
      <c r="K2" s="5"/>
      <c r="L2" s="5"/>
      <c r="M2" s="5"/>
      <c r="N2" s="5"/>
      <c r="O2" s="5"/>
      <c r="P2" s="5"/>
    </row>
    <row r="3" spans="1:16" ht="18.75" customHeight="1" x14ac:dyDescent="0.2">
      <c r="A3" s="222" t="s">
        <v>2019</v>
      </c>
      <c r="B3" s="402"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8" t="s">
        <v>2101</v>
      </c>
      <c r="C46" s="398"/>
      <c r="D46" s="5"/>
      <c r="E46" s="5"/>
      <c r="F46" s="5"/>
      <c r="G46" s="5"/>
      <c r="H46" s="5"/>
      <c r="I46" s="5"/>
      <c r="J46" s="5"/>
      <c r="K46" s="5"/>
      <c r="L46" s="5"/>
      <c r="M46" s="5"/>
      <c r="N46" s="5"/>
      <c r="O46" s="5"/>
      <c r="P46" s="5"/>
    </row>
    <row r="47" spans="1:16" ht="66" hidden="1" customHeight="1" x14ac:dyDescent="0.2">
      <c r="A47" s="39" t="s">
        <v>2102</v>
      </c>
      <c r="B47" s="409" t="s">
        <v>2103</v>
      </c>
      <c r="C47" s="409"/>
      <c r="D47" s="5"/>
      <c r="E47" s="5"/>
      <c r="F47" s="5"/>
      <c r="G47" s="5"/>
      <c r="H47" s="5"/>
      <c r="I47" s="5"/>
      <c r="J47" s="5"/>
      <c r="K47" s="5"/>
      <c r="L47" s="5"/>
      <c r="M47" s="5"/>
      <c r="N47" s="5"/>
      <c r="O47" s="5"/>
      <c r="P47" s="5"/>
    </row>
    <row r="48" spans="1:16" ht="123.75" customHeight="1" x14ac:dyDescent="0.2">
      <c r="A48" s="202" t="s">
        <v>2104</v>
      </c>
      <c r="B48" s="407" t="s">
        <v>2105</v>
      </c>
      <c r="C48" s="406"/>
      <c r="D48" s="5"/>
      <c r="E48" s="5"/>
      <c r="F48" s="5"/>
      <c r="G48" s="5"/>
      <c r="H48" s="5"/>
      <c r="I48" s="5"/>
      <c r="J48" s="5"/>
      <c r="K48" s="5"/>
      <c r="L48" s="5"/>
      <c r="M48" s="5"/>
      <c r="N48" s="5"/>
      <c r="O48" s="5"/>
      <c r="P48" s="5"/>
    </row>
    <row r="49" spans="1:16" ht="34.5" customHeight="1" x14ac:dyDescent="0.2">
      <c r="A49" s="202" t="s">
        <v>2106</v>
      </c>
      <c r="B49" s="405" t="s">
        <v>2107</v>
      </c>
      <c r="C49" s="406"/>
      <c r="D49" s="5"/>
      <c r="E49" s="5"/>
      <c r="F49" s="5"/>
      <c r="G49" s="5"/>
      <c r="H49" s="5"/>
      <c r="I49" s="5"/>
      <c r="J49" s="5"/>
      <c r="K49" s="5"/>
      <c r="L49" s="5"/>
      <c r="M49" s="5"/>
      <c r="N49" s="5"/>
      <c r="O49" s="5"/>
      <c r="P49" s="5"/>
    </row>
    <row r="50" spans="1:16" ht="34.5" customHeight="1" x14ac:dyDescent="0.2">
      <c r="A50" s="202" t="s">
        <v>2108</v>
      </c>
      <c r="B50" s="405" t="s">
        <v>2109</v>
      </c>
      <c r="C50" s="406"/>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10" t="s">
        <v>2115</v>
      </c>
      <c r="C53" s="411"/>
      <c r="D53" s="5"/>
      <c r="E53" s="5"/>
      <c r="F53" s="5"/>
      <c r="G53" s="5"/>
      <c r="H53" s="5"/>
      <c r="I53" s="5"/>
      <c r="J53" s="5"/>
      <c r="K53" s="5"/>
      <c r="L53" s="5"/>
      <c r="M53" s="5"/>
      <c r="N53" s="5"/>
      <c r="O53" s="5"/>
      <c r="P53" s="5"/>
    </row>
    <row r="54" spans="1:16" ht="31.5" customHeight="1" x14ac:dyDescent="0.2">
      <c r="A54" s="224" t="s">
        <v>2116</v>
      </c>
      <c r="B54" s="410" t="s">
        <v>2117</v>
      </c>
      <c r="C54" s="411"/>
      <c r="D54" s="5"/>
      <c r="E54" s="5"/>
      <c r="F54" s="5"/>
      <c r="G54" s="5"/>
      <c r="H54" s="5"/>
      <c r="I54" s="5"/>
      <c r="J54" s="5"/>
      <c r="K54" s="5"/>
      <c r="L54" s="5"/>
      <c r="M54" s="5"/>
      <c r="N54" s="5"/>
      <c r="O54" s="5"/>
      <c r="P54" s="5"/>
    </row>
    <row r="55" spans="1:16" ht="54.6" customHeight="1" x14ac:dyDescent="0.2">
      <c r="A55" s="224" t="s">
        <v>2118</v>
      </c>
      <c r="B55" s="410" t="s">
        <v>2119</v>
      </c>
      <c r="C55" s="411"/>
      <c r="D55" s="5"/>
      <c r="E55" s="5"/>
      <c r="F55" s="5"/>
      <c r="G55" s="5"/>
      <c r="H55" s="5"/>
      <c r="I55" s="5"/>
      <c r="J55" s="5"/>
      <c r="K55" s="5"/>
      <c r="L55" s="5"/>
      <c r="M55" s="5"/>
      <c r="N55" s="5"/>
      <c r="O55" s="5"/>
      <c r="P55" s="5"/>
    </row>
    <row r="56" spans="1:16" ht="54.6" customHeight="1" x14ac:dyDescent="0.2">
      <c r="A56" s="224" t="s">
        <v>2120</v>
      </c>
      <c r="B56" s="410" t="s">
        <v>2121</v>
      </c>
      <c r="C56" s="411"/>
      <c r="D56" s="5"/>
      <c r="E56" s="5"/>
      <c r="F56" s="5"/>
      <c r="G56" s="5"/>
      <c r="H56" s="5"/>
      <c r="I56" s="5"/>
      <c r="J56" s="5"/>
      <c r="K56" s="5"/>
      <c r="L56" s="5"/>
      <c r="M56" s="5"/>
      <c r="N56" s="5"/>
      <c r="O56" s="5"/>
      <c r="P56" s="5"/>
    </row>
    <row r="57" spans="1:16" ht="54" customHeight="1" x14ac:dyDescent="0.2">
      <c r="A57" s="224" t="s">
        <v>2122</v>
      </c>
      <c r="B57" s="410" t="s">
        <v>2123</v>
      </c>
      <c r="C57" s="411"/>
      <c r="D57" s="5"/>
      <c r="E57" s="5"/>
      <c r="F57" s="5"/>
      <c r="G57" s="5"/>
      <c r="H57" s="5"/>
      <c r="I57" s="5"/>
      <c r="J57" s="5"/>
      <c r="K57" s="5"/>
      <c r="L57" s="5"/>
      <c r="M57" s="5"/>
      <c r="N57" s="5"/>
      <c r="O57" s="5"/>
      <c r="P57" s="5"/>
    </row>
    <row r="58" spans="1:16" ht="31.15" customHeight="1" x14ac:dyDescent="0.2">
      <c r="A58" s="270" t="s">
        <v>2124</v>
      </c>
      <c r="B58" s="403" t="s">
        <v>2125</v>
      </c>
      <c r="C58" s="404"/>
      <c r="D58" s="5"/>
      <c r="E58" s="5"/>
      <c r="F58" s="5"/>
      <c r="G58" s="5"/>
      <c r="H58" s="5"/>
      <c r="I58" s="5"/>
      <c r="J58" s="5"/>
      <c r="K58" s="5"/>
      <c r="L58" s="5"/>
      <c r="M58" s="5"/>
      <c r="N58" s="5"/>
      <c r="O58" s="5"/>
      <c r="P58" s="5"/>
    </row>
    <row r="59" spans="1:16" ht="46.5" customHeight="1" x14ac:dyDescent="0.2">
      <c r="A59" s="302" t="s">
        <v>2126</v>
      </c>
      <c r="B59" s="395" t="s">
        <v>2127</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2.75"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W1005"/>
  <sheetViews>
    <sheetView showGridLines="0" topLeftCell="A2"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23788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5"/>
      <c r="F8" s="340" t="s">
        <v>1978</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1979</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1980</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1981</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1982</v>
      </c>
      <c r="G12" s="329"/>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5"/>
      <c r="F13" s="362" t="s">
        <v>1985</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1366076.2199999997</v>
      </c>
      <c r="I17" s="275">
        <f>'PR-RAS'!E6</f>
        <v>1395178.2499999998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1274208.2600000002</v>
      </c>
      <c r="I18" s="275">
        <f>'PR-RAS'!E152</f>
        <v>1528849.3</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165428.07999999961</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23612.390000000247</v>
      </c>
      <c r="J20" s="5"/>
      <c r="K20" s="5"/>
      <c r="L20" s="5"/>
      <c r="M20" s="5"/>
      <c r="N20" s="5"/>
      <c r="O20" s="5"/>
      <c r="P20" s="5"/>
      <c r="Q20" s="5"/>
      <c r="R20" s="5"/>
      <c r="S20" s="5"/>
      <c r="T20" s="5"/>
      <c r="U20" s="5"/>
      <c r="V20" s="5"/>
      <c r="W20" s="5"/>
    </row>
    <row r="21" spans="1:23" ht="29.25" customHeight="1" x14ac:dyDescent="0.2">
      <c r="A21" s="200" t="s">
        <v>1986</v>
      </c>
      <c r="B21" s="345" t="s">
        <v>8</v>
      </c>
      <c r="C21" s="346"/>
      <c r="D21" s="346"/>
      <c r="E21" s="346"/>
      <c r="F21" s="347"/>
      <c r="G21" s="201" t="s">
        <v>9</v>
      </c>
      <c r="H21" s="265" t="s">
        <v>1987</v>
      </c>
      <c r="I21" s="266" t="s">
        <v>1988</v>
      </c>
      <c r="J21" s="5"/>
      <c r="K21" s="5"/>
      <c r="L21" s="5"/>
      <c r="M21" s="5"/>
      <c r="N21" s="5"/>
      <c r="O21" s="5"/>
      <c r="P21" s="5"/>
      <c r="Q21" s="5"/>
      <c r="R21" s="5"/>
      <c r="S21" s="5"/>
      <c r="T21" s="5"/>
      <c r="U21" s="5"/>
      <c r="V21" s="5"/>
      <c r="W21" s="5"/>
    </row>
    <row r="22" spans="1:23" ht="12.75" customHeight="1" x14ac:dyDescent="0.2">
      <c r="A22" s="342" t="s">
        <v>1978</v>
      </c>
      <c r="B22" s="361" t="str">
        <f>BILANCA!B7</f>
        <v>Nefinancijska imovina (šifre 01+02+03+04+05+06)</v>
      </c>
      <c r="C22" s="357"/>
      <c r="D22" s="357"/>
      <c r="E22" s="357"/>
      <c r="F22" s="358"/>
      <c r="G22" s="126" t="str">
        <f>BILANCA!C7</f>
        <v>B002</v>
      </c>
      <c r="H22" s="275">
        <f>BILANCA!D7</f>
        <v>969695.29000000015</v>
      </c>
      <c r="I22" s="275">
        <f>BILANCA!E7</f>
        <v>991613.25000000012</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216840.71000000002</v>
      </c>
      <c r="I23" s="275">
        <f>BILANCA!E69</f>
        <v>207056.29</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121031.35999999999</v>
      </c>
      <c r="I24" s="275">
        <f>BILANCA!E177</f>
        <v>145520.81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1065504.6400000001</v>
      </c>
      <c r="I25" s="275">
        <f>BILANCA!E251</f>
        <v>1053148.73</v>
      </c>
      <c r="J25" s="5"/>
      <c r="K25" s="5"/>
      <c r="L25" s="5"/>
      <c r="M25" s="5"/>
      <c r="N25" s="5"/>
      <c r="O25" s="5"/>
      <c r="P25" s="5"/>
      <c r="Q25" s="5"/>
      <c r="R25" s="5"/>
      <c r="S25" s="5"/>
      <c r="T25" s="5"/>
      <c r="U25" s="5"/>
      <c r="V25" s="5"/>
      <c r="W25" s="5"/>
    </row>
    <row r="26" spans="1:23" ht="48" x14ac:dyDescent="0.2">
      <c r="A26" s="200" t="s">
        <v>1986</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1989</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1278097.8899999999</v>
      </c>
      <c r="I30" s="275">
        <f>'RAS-funkcijski'!E114</f>
        <v>1581031.25</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1278097.8899999999</v>
      </c>
      <c r="I31" s="275">
        <f>'RAS-funkcijski'!E141</f>
        <v>1581031.25</v>
      </c>
      <c r="J31" s="5"/>
      <c r="K31" s="5"/>
      <c r="L31" s="5"/>
      <c r="M31" s="5"/>
      <c r="N31" s="5"/>
      <c r="O31" s="5"/>
      <c r="P31" s="5"/>
      <c r="Q31" s="5"/>
      <c r="R31" s="5"/>
      <c r="S31" s="5"/>
      <c r="T31" s="5"/>
      <c r="U31" s="5"/>
      <c r="V31" s="5"/>
      <c r="W31" s="5"/>
    </row>
    <row r="32" spans="1:23" ht="29.25" customHeight="1" x14ac:dyDescent="0.2">
      <c r="A32" s="200" t="s">
        <v>1986</v>
      </c>
      <c r="B32" s="345" t="s">
        <v>8</v>
      </c>
      <c r="C32" s="346"/>
      <c r="D32" s="346"/>
      <c r="E32" s="346"/>
      <c r="F32" s="347"/>
      <c r="G32" s="201" t="s">
        <v>9</v>
      </c>
      <c r="H32" s="265" t="s">
        <v>1990</v>
      </c>
      <c r="I32" s="266" t="s">
        <v>1991</v>
      </c>
      <c r="J32" s="5"/>
      <c r="K32" s="5"/>
      <c r="L32" s="5"/>
      <c r="M32" s="5"/>
      <c r="N32" s="5"/>
      <c r="O32" s="5"/>
      <c r="P32" s="5"/>
      <c r="Q32" s="5"/>
      <c r="R32" s="5"/>
      <c r="S32" s="5"/>
      <c r="T32" s="5"/>
      <c r="U32" s="5"/>
      <c r="V32" s="5"/>
      <c r="W32" s="5"/>
    </row>
    <row r="33" spans="1:23" ht="12.75" customHeight="1" x14ac:dyDescent="0.2">
      <c r="A33" s="342" t="s">
        <v>1980</v>
      </c>
      <c r="B33" s="356" t="str">
        <f>'P-VRIO'!B5</f>
        <v>Promjene u vrijednosti i obujmu imovine (šifre 91511+91512)</v>
      </c>
      <c r="C33" s="357"/>
      <c r="D33" s="357"/>
      <c r="E33" s="357"/>
      <c r="F33" s="358"/>
      <c r="G33" s="126" t="str">
        <f>'P-VRIO'!C5</f>
        <v>9151</v>
      </c>
      <c r="H33" s="275">
        <f>'P-VRIO'!D5</f>
        <v>0</v>
      </c>
      <c r="I33" s="275">
        <f>'P-VRIO'!E5</f>
        <v>24632</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24632</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5" t="s">
        <v>8</v>
      </c>
      <c r="C37" s="346"/>
      <c r="D37" s="346"/>
      <c r="E37" s="346"/>
      <c r="F37" s="347"/>
      <c r="G37" s="201" t="s">
        <v>9</v>
      </c>
      <c r="H37" s="265" t="s">
        <v>1987</v>
      </c>
      <c r="I37" s="266" t="s">
        <v>1950</v>
      </c>
      <c r="J37" s="5"/>
      <c r="K37" s="5"/>
      <c r="L37" s="5"/>
      <c r="M37" s="5"/>
      <c r="N37" s="5"/>
      <c r="O37" s="5"/>
      <c r="P37" s="5"/>
      <c r="Q37" s="5"/>
      <c r="R37" s="5"/>
      <c r="S37" s="5"/>
      <c r="T37" s="5"/>
      <c r="U37" s="5"/>
      <c r="V37" s="5"/>
      <c r="W37" s="5"/>
    </row>
    <row r="38" spans="1:23" ht="12.75" customHeight="1" x14ac:dyDescent="0.2">
      <c r="A38" s="342" t="s">
        <v>1981</v>
      </c>
      <c r="B38" s="361" t="str">
        <f>OBVEZE!B5</f>
        <v>Stanje obveza 1. siječnja (=stanju obveza iz Izvještaja o obvezama na 31. prosinca prethodne godine)</v>
      </c>
      <c r="C38" s="357"/>
      <c r="D38" s="357"/>
      <c r="E38" s="357"/>
      <c r="F38" s="358"/>
      <c r="G38" s="126" t="str">
        <f>OBVEZE!C5</f>
        <v>V001</v>
      </c>
      <c r="H38" s="275">
        <f>OBVEZE!D5</f>
        <v>123547.54</v>
      </c>
      <c r="I38" s="275" t="s">
        <v>1992</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1992</v>
      </c>
      <c r="I39" s="275">
        <f>OBVEZE!D44</f>
        <v>145520.80999999982</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1992</v>
      </c>
      <c r="I41" s="276">
        <f>OBVEZE!D104</f>
        <v>145520.81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1993</v>
      </c>
      <c r="F44" s="348"/>
      <c r="G44" s="229"/>
      <c r="H44" s="349" t="s">
        <v>1994</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300-000000000000}">
      <formula1>"DA,NE"</formula1>
    </dataValidation>
  </dataValidations>
  <pageMargins left="0.25" right="0.25"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52"/>
  <sheetViews>
    <sheetView showGridLines="0" tabSelected="1" topLeftCell="A369" zoomScaleNormal="100" workbookViewId="0">
      <selection activeCell="E389" sqref="E38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1366076.2199999997</v>
      </c>
      <c r="E6" s="60">
        <f>E7+E43+E49+E82+E106+E125+E134+E140</f>
        <v>1395178.2499999998</v>
      </c>
      <c r="F6" s="45">
        <f t="shared" ref="F6:F132" si="0">IF(D6&lt;&gt;0,IF(E6/D6&gt;=100,"&gt;&gt;100",E6/D6*100),"-")</f>
        <v>102.13033720768523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1215455.18</v>
      </c>
      <c r="E49" s="60">
        <f>E50+E53+E58+E61+E64+E68+E71+E74+E77</f>
        <v>1257786.0599999998</v>
      </c>
      <c r="F49" s="45">
        <f t="shared" si="0"/>
        <v>103.48271830146791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114959.28</v>
      </c>
      <c r="E53" s="60">
        <f t="shared" si="8"/>
        <v>44972</v>
      </c>
      <c r="F53" s="45">
        <f t="shared" si="0"/>
        <v>39.119938816596623</v>
      </c>
    </row>
    <row r="54" spans="1:6" ht="12.75" customHeight="1" x14ac:dyDescent="0.2">
      <c r="A54" s="63">
        <v>6321</v>
      </c>
      <c r="B54" s="65" t="s">
        <v>111</v>
      </c>
      <c r="C54" s="247" t="s">
        <v>112</v>
      </c>
      <c r="D54" s="194">
        <v>0</v>
      </c>
      <c r="E54" s="194">
        <v>2420</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114959.28</v>
      </c>
      <c r="E56" s="194">
        <v>42552</v>
      </c>
      <c r="F56" s="45">
        <f t="shared" si="0"/>
        <v>37.014845604460987</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48411.21</v>
      </c>
      <c r="E58" s="60">
        <f t="shared" si="9"/>
        <v>0</v>
      </c>
      <c r="F58" s="45">
        <f t="shared" si="0"/>
        <v>0</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48411.21</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1052084.69</v>
      </c>
      <c r="E68" s="60">
        <f t="shared" si="11"/>
        <v>1206733.3899999999</v>
      </c>
      <c r="F68" s="45">
        <f t="shared" si="0"/>
        <v>114.69926342146466</v>
      </c>
    </row>
    <row r="69" spans="1:6" ht="12.75" customHeight="1" x14ac:dyDescent="0.2">
      <c r="A69" s="63" t="s">
        <v>141</v>
      </c>
      <c r="B69" s="64" t="s">
        <v>142</v>
      </c>
      <c r="C69" s="247" t="s">
        <v>141</v>
      </c>
      <c r="D69" s="194">
        <v>1050332.75</v>
      </c>
      <c r="E69" s="194">
        <v>1206107.26</v>
      </c>
      <c r="F69" s="45">
        <f t="shared" si="0"/>
        <v>114.83096761478684</v>
      </c>
    </row>
    <row r="70" spans="1:6" ht="24" x14ac:dyDescent="0.2">
      <c r="A70" s="63" t="s">
        <v>143</v>
      </c>
      <c r="B70" s="64" t="s">
        <v>144</v>
      </c>
      <c r="C70" s="247" t="s">
        <v>143</v>
      </c>
      <c r="D70" s="194">
        <v>1751.94</v>
      </c>
      <c r="E70" s="194">
        <v>626.13</v>
      </c>
      <c r="F70" s="45">
        <f t="shared" si="0"/>
        <v>35.739237645124831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6080.67</v>
      </c>
      <c r="F74" s="45" t="str">
        <f t="shared" si="0"/>
        <v>-</v>
      </c>
    </row>
    <row r="75" spans="1:6" ht="12.75" customHeight="1" x14ac:dyDescent="0.2">
      <c r="A75" s="63" t="s">
        <v>153</v>
      </c>
      <c r="B75" s="65" t="s">
        <v>154</v>
      </c>
      <c r="C75" s="247" t="s">
        <v>153</v>
      </c>
      <c r="D75" s="194">
        <v>0</v>
      </c>
      <c r="E75" s="194">
        <v>6080.67</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12.63</v>
      </c>
      <c r="E82" s="60">
        <f t="shared" si="15"/>
        <v>14.68</v>
      </c>
      <c r="F82" s="45">
        <f t="shared" si="0"/>
        <v>116.2311955661124</v>
      </c>
    </row>
    <row r="83" spans="1:6" ht="12.75" customHeight="1" x14ac:dyDescent="0.2">
      <c r="A83" s="63">
        <v>641</v>
      </c>
      <c r="B83" s="64" t="s">
        <v>169</v>
      </c>
      <c r="C83" s="247" t="s">
        <v>170</v>
      </c>
      <c r="D83" s="60">
        <f t="shared" ref="D83:E83" si="16">SUM(D84:D90)</f>
        <v>12.63</v>
      </c>
      <c r="E83" s="60">
        <f t="shared" si="16"/>
        <v>14.68</v>
      </c>
      <c r="F83" s="45">
        <f t="shared" si="0"/>
        <v>116.2311955661124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12.63</v>
      </c>
      <c r="E85" s="194">
        <v>14.68</v>
      </c>
      <c r="F85" s="45">
        <f t="shared" si="0"/>
        <v>116.2311955661124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266</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266</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266</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1100</v>
      </c>
      <c r="E125" s="60">
        <f t="shared" si="22"/>
        <v>300</v>
      </c>
      <c r="F125" s="45">
        <f t="shared" si="0"/>
        <v>27.27272727272727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1100</v>
      </c>
      <c r="E129" s="60">
        <f t="shared" si="24"/>
        <v>300</v>
      </c>
      <c r="F129" s="45">
        <f t="shared" si="0"/>
        <v>27.27272727272727</v>
      </c>
    </row>
    <row r="130" spans="1:6" ht="12.75" customHeight="1" x14ac:dyDescent="0.2">
      <c r="A130" s="63">
        <v>6631</v>
      </c>
      <c r="B130" s="65" t="s">
        <v>263</v>
      </c>
      <c r="C130" s="247" t="s">
        <v>264</v>
      </c>
      <c r="D130" s="194">
        <v>1100</v>
      </c>
      <c r="E130" s="194">
        <v>300</v>
      </c>
      <c r="F130" s="45">
        <f t="shared" si="0"/>
        <v>27.27272727272727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149242.41</v>
      </c>
      <c r="E134" s="60">
        <f t="shared" si="25"/>
        <v>137077.51</v>
      </c>
      <c r="F134" s="45">
        <f t="shared" ref="F134:F229" si="26">IF(D134&lt;&gt;0,IF(E134/D134&gt;=100,"&gt;&gt;100",E134/D134*100),"-")</f>
        <v>91.848898714514192</v>
      </c>
    </row>
    <row r="135" spans="1:6" ht="24" x14ac:dyDescent="0.2">
      <c r="A135" s="63">
        <v>671</v>
      </c>
      <c r="B135" s="182" t="s">
        <v>273</v>
      </c>
      <c r="C135" s="247" t="s">
        <v>274</v>
      </c>
      <c r="D135" s="60">
        <f t="shared" ref="D135:E135" si="27">SUM(D136:D138)</f>
        <v>149242.41</v>
      </c>
      <c r="E135" s="60">
        <f t="shared" si="27"/>
        <v>137077.51</v>
      </c>
      <c r="F135" s="45">
        <f t="shared" si="26"/>
        <v>91.848898714514192</v>
      </c>
    </row>
    <row r="136" spans="1:6" ht="12.75" customHeight="1" x14ac:dyDescent="0.2">
      <c r="A136" s="63">
        <v>6711</v>
      </c>
      <c r="B136" s="65" t="s">
        <v>275</v>
      </c>
      <c r="C136" s="247" t="s">
        <v>276</v>
      </c>
      <c r="D136" s="194">
        <v>148197.91</v>
      </c>
      <c r="E136" s="194">
        <v>134032.82</v>
      </c>
      <c r="F136" s="45">
        <f t="shared" si="26"/>
        <v>90.44177478616264</v>
      </c>
    </row>
    <row r="137" spans="1:6" ht="24" x14ac:dyDescent="0.2">
      <c r="A137" s="63">
        <v>6712</v>
      </c>
      <c r="B137" s="182" t="s">
        <v>277</v>
      </c>
      <c r="C137" s="247" t="s">
        <v>278</v>
      </c>
      <c r="D137" s="194">
        <v>1044.5</v>
      </c>
      <c r="E137" s="194">
        <v>3044.69</v>
      </c>
      <c r="F137" s="45">
        <f t="shared" si="26"/>
        <v>291.49736716132122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1274208.2600000002</v>
      </c>
      <c r="E152" s="60">
        <f>E153+E164+E202+E221+E230+E262+E273</f>
        <v>1528849.3</v>
      </c>
      <c r="F152" s="45">
        <f t="shared" si="26"/>
        <v>119.98425594886662</v>
      </c>
    </row>
    <row r="153" spans="1:6" ht="12.75" customHeight="1" x14ac:dyDescent="0.2">
      <c r="A153" s="63">
        <v>31</v>
      </c>
      <c r="B153" s="64" t="s">
        <v>308</v>
      </c>
      <c r="C153" s="247" t="s">
        <v>3</v>
      </c>
      <c r="D153" s="60">
        <f t="shared" ref="D153:E153" si="30">D154+D159+D160</f>
        <v>983802.27</v>
      </c>
      <c r="E153" s="60">
        <f t="shared" si="30"/>
        <v>1208546.25</v>
      </c>
      <c r="F153" s="45">
        <f t="shared" si="26"/>
        <v>122.84442584179034</v>
      </c>
    </row>
    <row r="154" spans="1:6" ht="12.75" customHeight="1" x14ac:dyDescent="0.2">
      <c r="A154" s="63">
        <v>311</v>
      </c>
      <c r="B154" s="64" t="s">
        <v>309</v>
      </c>
      <c r="C154" s="247" t="s">
        <v>310</v>
      </c>
      <c r="D154" s="60">
        <f t="shared" ref="D154:E154" si="31">SUM(D155:D158)</f>
        <v>810434.87</v>
      </c>
      <c r="E154" s="60">
        <f t="shared" si="31"/>
        <v>1000511.68</v>
      </c>
      <c r="F154" s="45">
        <f t="shared" si="26"/>
        <v>123.45368110826722</v>
      </c>
    </row>
    <row r="155" spans="1:6" ht="12.75" customHeight="1" x14ac:dyDescent="0.2">
      <c r="A155" s="63">
        <v>3111</v>
      </c>
      <c r="B155" s="64" t="s">
        <v>311</v>
      </c>
      <c r="C155" s="247" t="s">
        <v>312</v>
      </c>
      <c r="D155" s="194">
        <v>774103.34</v>
      </c>
      <c r="E155" s="194">
        <v>955155.8</v>
      </c>
      <c r="F155" s="45">
        <f t="shared" si="26"/>
        <v>123.38866797810226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5144.42</v>
      </c>
      <c r="E157" s="194">
        <v>6078.25</v>
      </c>
      <c r="F157" s="45">
        <f t="shared" si="26"/>
        <v>118.15228927653652</v>
      </c>
    </row>
    <row r="158" spans="1:6" ht="12.75" customHeight="1" x14ac:dyDescent="0.2">
      <c r="A158" s="63">
        <v>3114</v>
      </c>
      <c r="B158" s="65" t="s">
        <v>317</v>
      </c>
      <c r="C158" s="247" t="s">
        <v>318</v>
      </c>
      <c r="D158" s="194">
        <v>31187.11</v>
      </c>
      <c r="E158" s="194">
        <v>39277.629999999997</v>
      </c>
      <c r="F158" s="45">
        <f t="shared" si="26"/>
        <v>125.94187149755139</v>
      </c>
    </row>
    <row r="159" spans="1:6" ht="12.75" customHeight="1" x14ac:dyDescent="0.2">
      <c r="A159" s="63">
        <v>312</v>
      </c>
      <c r="B159" s="65" t="s">
        <v>319</v>
      </c>
      <c r="C159" s="247" t="s">
        <v>320</v>
      </c>
      <c r="D159" s="194">
        <v>39518.86</v>
      </c>
      <c r="E159" s="194">
        <v>43090.01</v>
      </c>
      <c r="F159" s="45">
        <f t="shared" si="26"/>
        <v>109.03657139907376</v>
      </c>
    </row>
    <row r="160" spans="1:6" ht="12.75" customHeight="1" x14ac:dyDescent="0.2">
      <c r="A160" s="63">
        <v>313</v>
      </c>
      <c r="B160" s="65" t="s">
        <v>321</v>
      </c>
      <c r="C160" s="247" t="s">
        <v>322</v>
      </c>
      <c r="D160" s="60">
        <f t="shared" ref="D160:E160" si="32">SUM(D161:D163)</f>
        <v>133848.54</v>
      </c>
      <c r="E160" s="60">
        <f t="shared" si="32"/>
        <v>164944.56</v>
      </c>
      <c r="F160" s="45">
        <f t="shared" si="26"/>
        <v>123.23224444584902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133848.54</v>
      </c>
      <c r="E162" s="194">
        <v>164944.56</v>
      </c>
      <c r="F162" s="45">
        <f t="shared" si="26"/>
        <v>123.23224444584902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286717.72000000003</v>
      </c>
      <c r="E164" s="60">
        <f>E165+E170+E178+E188+E189+E194</f>
        <v>315794.84999999998</v>
      </c>
      <c r="F164" s="45">
        <f t="shared" si="26"/>
        <v>110.1413787749149</v>
      </c>
    </row>
    <row r="165" spans="1:6" ht="12.75" customHeight="1" x14ac:dyDescent="0.2">
      <c r="A165" s="63">
        <v>321</v>
      </c>
      <c r="B165" s="64" t="s">
        <v>331</v>
      </c>
      <c r="C165" s="247" t="s">
        <v>332</v>
      </c>
      <c r="D165" s="60">
        <f t="shared" ref="D165:E165" si="33">SUM(D166:D169)</f>
        <v>81614.459999999992</v>
      </c>
      <c r="E165" s="60">
        <f t="shared" si="33"/>
        <v>96120.420000000013</v>
      </c>
      <c r="F165" s="45">
        <f t="shared" si="26"/>
        <v>117.77376214950148</v>
      </c>
    </row>
    <row r="166" spans="1:6" ht="12.75" customHeight="1" x14ac:dyDescent="0.2">
      <c r="A166" s="63">
        <v>3211</v>
      </c>
      <c r="B166" s="64" t="s">
        <v>333</v>
      </c>
      <c r="C166" s="247" t="s">
        <v>334</v>
      </c>
      <c r="D166" s="194">
        <v>15653.53</v>
      </c>
      <c r="E166" s="194">
        <v>29569.16</v>
      </c>
      <c r="F166" s="45">
        <f t="shared" si="26"/>
        <v>188.89771188990599</v>
      </c>
    </row>
    <row r="167" spans="1:6" ht="12.75" customHeight="1" x14ac:dyDescent="0.2">
      <c r="A167" s="63">
        <v>3212</v>
      </c>
      <c r="B167" s="64" t="s">
        <v>335</v>
      </c>
      <c r="C167" s="247" t="s">
        <v>336</v>
      </c>
      <c r="D167" s="194">
        <v>28226.26</v>
      </c>
      <c r="E167" s="194">
        <v>30458.75</v>
      </c>
      <c r="F167" s="45">
        <f t="shared" si="26"/>
        <v>107.90926605225064</v>
      </c>
    </row>
    <row r="168" spans="1:6" ht="12.75" customHeight="1" x14ac:dyDescent="0.2">
      <c r="A168" s="63">
        <v>3213</v>
      </c>
      <c r="B168" s="64" t="s">
        <v>337</v>
      </c>
      <c r="C168" s="247" t="s">
        <v>338</v>
      </c>
      <c r="D168" s="194">
        <v>37734.67</v>
      </c>
      <c r="E168" s="194">
        <v>36092.51</v>
      </c>
      <c r="F168" s="45">
        <f t="shared" si="26"/>
        <v>95.648140026135138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61395.969999999994</v>
      </c>
      <c r="E170" s="60">
        <f t="shared" si="34"/>
        <v>60506.55</v>
      </c>
      <c r="F170" s="45">
        <f t="shared" si="26"/>
        <v>98.551338141575101</v>
      </c>
    </row>
    <row r="171" spans="1:6" ht="12.75" customHeight="1" x14ac:dyDescent="0.2">
      <c r="A171" s="63">
        <v>3221</v>
      </c>
      <c r="B171" s="64" t="s">
        <v>343</v>
      </c>
      <c r="C171" s="247" t="s">
        <v>344</v>
      </c>
      <c r="D171" s="194">
        <v>9972.0400000000009</v>
      </c>
      <c r="E171" s="194">
        <v>9791.35</v>
      </c>
      <c r="F171" s="45">
        <f t="shared" si="26"/>
        <v>98.188033742343578</v>
      </c>
    </row>
    <row r="172" spans="1:6" ht="12.75" customHeight="1" x14ac:dyDescent="0.2">
      <c r="A172" s="63">
        <v>3222</v>
      </c>
      <c r="B172" s="64" t="s">
        <v>345</v>
      </c>
      <c r="C172" s="247" t="s">
        <v>346</v>
      </c>
      <c r="D172" s="194">
        <v>22388.3</v>
      </c>
      <c r="E172" s="194">
        <v>23127.15</v>
      </c>
      <c r="F172" s="45">
        <f t="shared" si="26"/>
        <v>103.30016124493598</v>
      </c>
    </row>
    <row r="173" spans="1:6" ht="12.75" customHeight="1" x14ac:dyDescent="0.2">
      <c r="A173" s="63">
        <v>3223</v>
      </c>
      <c r="B173" s="65" t="s">
        <v>347</v>
      </c>
      <c r="C173" s="247" t="s">
        <v>348</v>
      </c>
      <c r="D173" s="194">
        <v>26714.97</v>
      </c>
      <c r="E173" s="194">
        <v>26882.42</v>
      </c>
      <c r="F173" s="45">
        <f t="shared" si="26"/>
        <v>100.62680212629846</v>
      </c>
    </row>
    <row r="174" spans="1:6" ht="12.75" customHeight="1" x14ac:dyDescent="0.2">
      <c r="A174" s="63">
        <v>3224</v>
      </c>
      <c r="B174" s="65" t="s">
        <v>349</v>
      </c>
      <c r="C174" s="247" t="s">
        <v>350</v>
      </c>
      <c r="D174" s="194">
        <v>785.95</v>
      </c>
      <c r="E174" s="194">
        <v>440.58</v>
      </c>
      <c r="F174" s="45">
        <f t="shared" si="26"/>
        <v>56.057001081493731</v>
      </c>
    </row>
    <row r="175" spans="1:6" ht="12.75" customHeight="1" x14ac:dyDescent="0.2">
      <c r="A175" s="63">
        <v>3225</v>
      </c>
      <c r="B175" s="65" t="s">
        <v>351</v>
      </c>
      <c r="C175" s="247" t="s">
        <v>352</v>
      </c>
      <c r="D175" s="194">
        <v>1289.17</v>
      </c>
      <c r="E175" s="194">
        <v>265.05</v>
      </c>
      <c r="F175" s="45">
        <f t="shared" si="26"/>
        <v>20.559739987744052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245.54</v>
      </c>
      <c r="E177" s="194"/>
      <c r="F177" s="45">
        <f t="shared" si="26"/>
        <v>0</v>
      </c>
    </row>
    <row r="178" spans="1:6" ht="12.75" customHeight="1" x14ac:dyDescent="0.2">
      <c r="A178" s="63">
        <v>323</v>
      </c>
      <c r="B178" s="65" t="s">
        <v>357</v>
      </c>
      <c r="C178" s="247" t="s">
        <v>358</v>
      </c>
      <c r="D178" s="60">
        <f t="shared" ref="D178:E178" si="35">SUM(D179:D187)</f>
        <v>138673.60000000003</v>
      </c>
      <c r="E178" s="60">
        <f t="shared" si="35"/>
        <v>150993.13999999998</v>
      </c>
      <c r="F178" s="45">
        <f t="shared" si="26"/>
        <v>108.88383946187301</v>
      </c>
    </row>
    <row r="179" spans="1:6" ht="12.75" customHeight="1" x14ac:dyDescent="0.2">
      <c r="A179" s="63">
        <v>3231</v>
      </c>
      <c r="B179" s="65" t="s">
        <v>359</v>
      </c>
      <c r="C179" s="247" t="s">
        <v>360</v>
      </c>
      <c r="D179" s="194">
        <v>103359.05</v>
      </c>
      <c r="E179" s="194">
        <v>110498.41</v>
      </c>
      <c r="F179" s="45">
        <f t="shared" si="26"/>
        <v>106.90733902836762</v>
      </c>
    </row>
    <row r="180" spans="1:6" ht="12.75" customHeight="1" x14ac:dyDescent="0.2">
      <c r="A180" s="63">
        <v>3232</v>
      </c>
      <c r="B180" s="65" t="s">
        <v>361</v>
      </c>
      <c r="C180" s="247" t="s">
        <v>362</v>
      </c>
      <c r="D180" s="194">
        <v>7736.47</v>
      </c>
      <c r="E180" s="194">
        <v>3423.42</v>
      </c>
      <c r="F180" s="45">
        <f t="shared" si="26"/>
        <v>44.250413948480379</v>
      </c>
    </row>
    <row r="181" spans="1:6" ht="12.75" customHeight="1" x14ac:dyDescent="0.2">
      <c r="A181" s="63">
        <v>3233</v>
      </c>
      <c r="B181" s="65" t="s">
        <v>363</v>
      </c>
      <c r="C181" s="247" t="s">
        <v>364</v>
      </c>
      <c r="D181" s="194">
        <v>503.73</v>
      </c>
      <c r="E181" s="194">
        <v>2003.73</v>
      </c>
      <c r="F181" s="45">
        <f t="shared" si="26"/>
        <v>397.77857185396937</v>
      </c>
    </row>
    <row r="182" spans="1:6" ht="12.75" customHeight="1" x14ac:dyDescent="0.2">
      <c r="A182" s="63">
        <v>3234</v>
      </c>
      <c r="B182" s="65" t="s">
        <v>365</v>
      </c>
      <c r="C182" s="247" t="s">
        <v>366</v>
      </c>
      <c r="D182" s="194">
        <v>2650.91</v>
      </c>
      <c r="E182" s="194">
        <v>2135.19</v>
      </c>
      <c r="F182" s="45">
        <f t="shared" si="26"/>
        <v>80.54554850975704</v>
      </c>
    </row>
    <row r="183" spans="1:6" ht="12.75" customHeight="1" x14ac:dyDescent="0.2">
      <c r="A183" s="63">
        <v>3235</v>
      </c>
      <c r="B183" s="64" t="s">
        <v>367</v>
      </c>
      <c r="C183" s="247" t="s">
        <v>368</v>
      </c>
      <c r="D183" s="194">
        <v>828.48</v>
      </c>
      <c r="E183" s="194">
        <v>1929.6</v>
      </c>
      <c r="F183" s="45">
        <f t="shared" si="26"/>
        <v>232.90845886442639</v>
      </c>
    </row>
    <row r="184" spans="1:6" ht="12.75" customHeight="1" x14ac:dyDescent="0.2">
      <c r="A184" s="63">
        <v>3236</v>
      </c>
      <c r="B184" s="64" t="s">
        <v>369</v>
      </c>
      <c r="C184" s="247" t="s">
        <v>370</v>
      </c>
      <c r="D184" s="194">
        <v>3056.89</v>
      </c>
      <c r="E184" s="194">
        <v>2494.2800000000002</v>
      </c>
      <c r="F184" s="45">
        <f t="shared" si="26"/>
        <v>81.595346904860833</v>
      </c>
    </row>
    <row r="185" spans="1:6" ht="12.75" customHeight="1" x14ac:dyDescent="0.2">
      <c r="A185" s="63">
        <v>3237</v>
      </c>
      <c r="B185" s="64" t="s">
        <v>371</v>
      </c>
      <c r="C185" s="247" t="s">
        <v>372</v>
      </c>
      <c r="D185" s="194">
        <v>17287.73</v>
      </c>
      <c r="E185" s="194">
        <v>23520.05</v>
      </c>
      <c r="F185" s="45">
        <f t="shared" si="26"/>
        <v>136.05053989158785</v>
      </c>
    </row>
    <row r="186" spans="1:6" ht="12.75" customHeight="1" x14ac:dyDescent="0.2">
      <c r="A186" s="63">
        <v>3238</v>
      </c>
      <c r="B186" s="64" t="s">
        <v>373</v>
      </c>
      <c r="C186" s="247" t="s">
        <v>374</v>
      </c>
      <c r="D186" s="194">
        <v>2199.4499999999998</v>
      </c>
      <c r="E186" s="194">
        <v>2899.58</v>
      </c>
      <c r="F186" s="45">
        <f t="shared" si="26"/>
        <v>131.83204892132125</v>
      </c>
    </row>
    <row r="187" spans="1:6" ht="12.75" customHeight="1" x14ac:dyDescent="0.2">
      <c r="A187" s="63">
        <v>3239</v>
      </c>
      <c r="B187" s="64" t="s">
        <v>375</v>
      </c>
      <c r="C187" s="247" t="s">
        <v>376</v>
      </c>
      <c r="D187" s="194">
        <v>1050.8900000000001</v>
      </c>
      <c r="E187" s="194">
        <v>2088.88</v>
      </c>
      <c r="F187" s="45">
        <f t="shared" si="26"/>
        <v>198.7724690500433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5033.6899999999996</v>
      </c>
      <c r="E194" s="60">
        <f t="shared" si="36"/>
        <v>8174.7400000000007</v>
      </c>
      <c r="F194" s="45">
        <f t="shared" si="26"/>
        <v>162.40054512693473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2653.28</v>
      </c>
      <c r="E196" s="194">
        <v>3764.8</v>
      </c>
      <c r="F196" s="45">
        <f t="shared" si="26"/>
        <v>141.89229934270037</v>
      </c>
    </row>
    <row r="197" spans="1:6" ht="12.75" customHeight="1" x14ac:dyDescent="0.2">
      <c r="A197" s="63">
        <v>3293</v>
      </c>
      <c r="B197" s="64" t="s">
        <v>395</v>
      </c>
      <c r="C197" s="247" t="s">
        <v>396</v>
      </c>
      <c r="D197" s="194">
        <v>361.96</v>
      </c>
      <c r="E197" s="194">
        <v>1199.73</v>
      </c>
      <c r="F197" s="45">
        <f t="shared" si="26"/>
        <v>331.45375179577854</v>
      </c>
    </row>
    <row r="198" spans="1:6" ht="12.75" customHeight="1" x14ac:dyDescent="0.2">
      <c r="A198" s="63">
        <v>3294</v>
      </c>
      <c r="B198" s="64" t="s">
        <v>397</v>
      </c>
      <c r="C198" s="247" t="s">
        <v>398</v>
      </c>
      <c r="D198" s="194">
        <v>193.09</v>
      </c>
      <c r="E198" s="194">
        <v>225</v>
      </c>
      <c r="F198" s="45">
        <f t="shared" si="26"/>
        <v>116.52597234450258</v>
      </c>
    </row>
    <row r="199" spans="1:6" ht="12.75" customHeight="1" x14ac:dyDescent="0.2">
      <c r="A199" s="63">
        <v>3295</v>
      </c>
      <c r="B199" s="64" t="s">
        <v>399</v>
      </c>
      <c r="C199" s="247" t="s">
        <v>400</v>
      </c>
      <c r="D199" s="194">
        <v>1799.83</v>
      </c>
      <c r="E199" s="194">
        <v>2496</v>
      </c>
      <c r="F199" s="45">
        <f t="shared" si="26"/>
        <v>138.67976419995222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25.53</v>
      </c>
      <c r="E201" s="194">
        <v>489.21</v>
      </c>
      <c r="F201" s="45">
        <f t="shared" si="26"/>
        <v>1916.2162162162163</v>
      </c>
    </row>
    <row r="202" spans="1:6" ht="12.75" customHeight="1" x14ac:dyDescent="0.2">
      <c r="A202" s="63">
        <v>34</v>
      </c>
      <c r="B202" s="183" t="s">
        <v>405</v>
      </c>
      <c r="C202" s="247" t="s">
        <v>406</v>
      </c>
      <c r="D202" s="60">
        <f t="shared" ref="D202:E202" si="37">D203+D208+D216</f>
        <v>2081.87</v>
      </c>
      <c r="E202" s="60">
        <f t="shared" si="37"/>
        <v>2332.0700000000002</v>
      </c>
      <c r="F202" s="45">
        <f t="shared" si="26"/>
        <v>112.01804147233018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2081.87</v>
      </c>
      <c r="E216" s="60">
        <f t="shared" si="40"/>
        <v>2332.0700000000002</v>
      </c>
      <c r="F216" s="45">
        <f t="shared" si="26"/>
        <v>112.01804147233018</v>
      </c>
    </row>
    <row r="217" spans="1:6" ht="12.75" customHeight="1" x14ac:dyDescent="0.2">
      <c r="A217" s="63">
        <v>3431</v>
      </c>
      <c r="B217" s="182" t="s">
        <v>435</v>
      </c>
      <c r="C217" s="247" t="s">
        <v>436</v>
      </c>
      <c r="D217" s="194">
        <v>2081.87</v>
      </c>
      <c r="E217" s="194">
        <v>2332.0700000000002</v>
      </c>
      <c r="F217" s="45">
        <f t="shared" si="26"/>
        <v>112.01804147233018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1526.11</v>
      </c>
      <c r="E262" s="60">
        <f t="shared" si="55"/>
        <v>2064.63</v>
      </c>
      <c r="F262" s="45">
        <f t="shared" ref="F262:F268" si="56">IF(D262&lt;&gt;0,IF(E262/D262&gt;=100,"&gt;&gt;100",E262/D262*100),"-")</f>
        <v>135.28710250244086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1526.11</v>
      </c>
      <c r="E269" s="60">
        <f t="shared" si="58"/>
        <v>2064.63</v>
      </c>
      <c r="F269" s="45">
        <f t="shared" ref="F269:F272" si="59">IF(D269&lt;&gt;0,IF(E269/D269&gt;=100,"&gt;&gt;100",E269/D269*100),"-")</f>
        <v>135.28710250244086</v>
      </c>
    </row>
    <row r="270" spans="1:6" ht="12.75" customHeight="1" x14ac:dyDescent="0.2">
      <c r="A270" s="63">
        <v>3721</v>
      </c>
      <c r="B270" s="65" t="s">
        <v>532</v>
      </c>
      <c r="C270" s="247" t="s">
        <v>533</v>
      </c>
      <c r="D270" s="194">
        <v>1526.11</v>
      </c>
      <c r="E270" s="194"/>
      <c r="F270" s="45">
        <f t="shared" si="59"/>
        <v>0</v>
      </c>
    </row>
    <row r="271" spans="1:6" ht="12.75" customHeight="1" x14ac:dyDescent="0.2">
      <c r="A271" s="63">
        <v>3722</v>
      </c>
      <c r="B271" s="65" t="s">
        <v>534</v>
      </c>
      <c r="C271" s="247" t="s">
        <v>535</v>
      </c>
      <c r="D271" s="194">
        <v>0</v>
      </c>
      <c r="E271" s="194">
        <v>2064.63</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80.290000000000006</v>
      </c>
      <c r="E273" s="60">
        <f t="shared" si="60"/>
        <v>111.5</v>
      </c>
      <c r="F273" s="45">
        <f t="shared" ref="F273:F277" si="61">IF(D273&lt;&gt;0,IF(E273/D273&gt;=100,"&gt;&gt;100",E273/D273*100),"-")</f>
        <v>138.87159048449368</v>
      </c>
    </row>
    <row r="274" spans="1:6" ht="12.75" customHeight="1" x14ac:dyDescent="0.2">
      <c r="A274" s="63">
        <v>381</v>
      </c>
      <c r="B274" s="64" t="s">
        <v>540</v>
      </c>
      <c r="C274" s="247" t="s">
        <v>541</v>
      </c>
      <c r="D274" s="60">
        <f t="shared" ref="D274:E274" si="62">SUM(D275:D277)</f>
        <v>80.290000000000006</v>
      </c>
      <c r="E274" s="60">
        <f t="shared" si="62"/>
        <v>54</v>
      </c>
      <c r="F274" s="45">
        <f t="shared" si="61"/>
        <v>67.256196288454348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80.290000000000006</v>
      </c>
      <c r="E276" s="194">
        <v>54</v>
      </c>
      <c r="F276" s="45">
        <f t="shared" si="61"/>
        <v>67.256196288454348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57.5</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v>57.5</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1274208.2600000002</v>
      </c>
      <c r="E299" s="60">
        <f>E152-E297+E298</f>
        <v>1528849.3</v>
      </c>
      <c r="F299" s="45">
        <f t="shared" si="68"/>
        <v>119.98425594886662</v>
      </c>
    </row>
    <row r="300" spans="1:6" ht="12.75" customHeight="1" x14ac:dyDescent="0.2">
      <c r="A300" s="63" t="s">
        <v>581</v>
      </c>
      <c r="B300" s="64" t="s">
        <v>592</v>
      </c>
      <c r="C300" s="247" t="s">
        <v>593</v>
      </c>
      <c r="D300" s="60">
        <f>IF(D6&gt;=D299,D6-D299,0)</f>
        <v>91867.959999999497</v>
      </c>
      <c r="E300" s="60">
        <f>IF(E6&gt;=E299,E6-E299,0)</f>
        <v>0</v>
      </c>
      <c r="F300" s="45">
        <f t="shared" si="68"/>
        <v>0</v>
      </c>
    </row>
    <row r="301" spans="1:6" ht="12.75" customHeight="1" x14ac:dyDescent="0.2">
      <c r="A301" s="63" t="s">
        <v>581</v>
      </c>
      <c r="B301" s="64" t="s">
        <v>594</v>
      </c>
      <c r="C301" s="247" t="s">
        <v>595</v>
      </c>
      <c r="D301" s="60">
        <f>IF(D299&gt;=D6,D299-D6,0)</f>
        <v>0</v>
      </c>
      <c r="E301" s="60">
        <f>IF(E299&gt;=E6,E299-E6,0)</f>
        <v>133671.05000000028</v>
      </c>
      <c r="F301" s="45" t="str">
        <f t="shared" si="68"/>
        <v>-</v>
      </c>
    </row>
    <row r="302" spans="1:6" ht="12.75" customHeight="1" x14ac:dyDescent="0.2">
      <c r="A302" s="63">
        <v>92211</v>
      </c>
      <c r="B302" s="64" t="s">
        <v>596</v>
      </c>
      <c r="C302" s="247" t="s">
        <v>597</v>
      </c>
      <c r="D302" s="194">
        <v>132316.26999999999</v>
      </c>
      <c r="E302" s="194">
        <v>221013.66</v>
      </c>
      <c r="F302" s="45">
        <f t="shared" si="68"/>
        <v>167.03437906766871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24632</v>
      </c>
      <c r="E304" s="194">
        <v>93624.74</v>
      </c>
      <c r="F304" s="45">
        <f t="shared" si="68"/>
        <v>380.09394283858398</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3889.63</v>
      </c>
      <c r="E360" s="60">
        <f t="shared" si="86"/>
        <v>52181.950000000004</v>
      </c>
      <c r="F360" s="45">
        <f t="shared" si="72"/>
        <v>1341.5659072970952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3889.63</v>
      </c>
      <c r="E373" s="60">
        <f t="shared" si="90"/>
        <v>52181.950000000004</v>
      </c>
      <c r="F373" s="45">
        <f t="shared" si="72"/>
        <v>1341.5659072970952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2016.88</v>
      </c>
      <c r="E379" s="60">
        <f t="shared" si="92"/>
        <v>51455.9</v>
      </c>
      <c r="F379" s="45">
        <f t="shared" si="72"/>
        <v>2551.2623458014355</v>
      </c>
    </row>
    <row r="380" spans="1:6" ht="12.75" customHeight="1" x14ac:dyDescent="0.2">
      <c r="A380" s="63">
        <v>4221</v>
      </c>
      <c r="B380" s="64" t="s">
        <v>647</v>
      </c>
      <c r="C380" s="247" t="s">
        <v>739</v>
      </c>
      <c r="D380" s="194">
        <v>0</v>
      </c>
      <c r="E380" s="194">
        <v>1350.84</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382.01</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2016.88</v>
      </c>
      <c r="E386" s="194">
        <v>49723.05</v>
      </c>
      <c r="F386" s="45">
        <f t="shared" si="72"/>
        <v>2465.3449882987584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1872.75</v>
      </c>
      <c r="E393" s="60">
        <f t="shared" si="94"/>
        <v>726.05</v>
      </c>
      <c r="F393" s="45">
        <f t="shared" si="72"/>
        <v>38.769189694299818</v>
      </c>
    </row>
    <row r="394" spans="1:6" ht="12.75" customHeight="1" x14ac:dyDescent="0.2">
      <c r="A394" s="63">
        <v>4241</v>
      </c>
      <c r="B394" s="64" t="s">
        <v>756</v>
      </c>
      <c r="C394" s="247" t="s">
        <v>757</v>
      </c>
      <c r="D394" s="194">
        <v>1872.75</v>
      </c>
      <c r="E394" s="194">
        <v>726.05</v>
      </c>
      <c r="F394" s="45">
        <f t="shared" si="72"/>
        <v>38.769189694299818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3889.63</v>
      </c>
      <c r="E418" s="60">
        <f t="shared" si="102"/>
        <v>52181.950000000004</v>
      </c>
      <c r="F418" s="45">
        <f t="shared" si="72"/>
        <v>1341.5659072970952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54866.52</v>
      </c>
      <c r="E420" s="194">
        <v>58773.05</v>
      </c>
      <c r="F420" s="45">
        <f t="shared" si="72"/>
        <v>107.12006156031038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1366076.2199999997</v>
      </c>
      <c r="E422" s="60">
        <f>E6+E308</f>
        <v>1395178.2499999998</v>
      </c>
      <c r="F422" s="45">
        <f t="shared" si="72"/>
        <v>102.13033720768523</v>
      </c>
    </row>
    <row r="423" spans="1:6" ht="12.75" customHeight="1" x14ac:dyDescent="0.2">
      <c r="A423" s="63" t="s">
        <v>581</v>
      </c>
      <c r="B423" s="64" t="s">
        <v>804</v>
      </c>
      <c r="C423" s="247" t="s">
        <v>805</v>
      </c>
      <c r="D423" s="60">
        <f t="shared" ref="D423:E423" si="103">D299+D360</f>
        <v>1278097.8900000001</v>
      </c>
      <c r="E423" s="60">
        <f t="shared" si="103"/>
        <v>1581031.25</v>
      </c>
      <c r="F423" s="45">
        <f t="shared" si="72"/>
        <v>123.70189031452041</v>
      </c>
    </row>
    <row r="424" spans="1:6" ht="12.75" customHeight="1" x14ac:dyDescent="0.2">
      <c r="A424" s="63" t="s">
        <v>581</v>
      </c>
      <c r="B424" s="64" t="s">
        <v>806</v>
      </c>
      <c r="C424" s="247" t="s">
        <v>807</v>
      </c>
      <c r="D424" s="60">
        <f t="shared" ref="D424:E424" si="104">IF(D422&gt;=D423,D422-D423,0)</f>
        <v>87978.329999999609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185853.00000000023</v>
      </c>
      <c r="F425" s="45" t="str">
        <f t="shared" si="72"/>
        <v>-</v>
      </c>
    </row>
    <row r="426" spans="1:6" ht="12.75" customHeight="1" x14ac:dyDescent="0.2">
      <c r="A426" s="251" t="s">
        <v>810</v>
      </c>
      <c r="B426" s="183" t="s">
        <v>811</v>
      </c>
      <c r="C426" s="252" t="s">
        <v>812</v>
      </c>
      <c r="D426" s="60">
        <f t="shared" ref="D426:E426" si="106">IF(D302-D303+D419-D420&gt;=0,D302-D303+D419-D420,0)</f>
        <v>77449.75</v>
      </c>
      <c r="E426" s="60">
        <f t="shared" si="106"/>
        <v>162240.60999999999</v>
      </c>
      <c r="F426" s="45">
        <f t="shared" si="72"/>
        <v>209.47854576677133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24632</v>
      </c>
      <c r="E428" s="81">
        <f t="shared" si="108"/>
        <v>93624.74</v>
      </c>
      <c r="F428" s="61">
        <f t="shared" si="72"/>
        <v>380.09394283858398</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1366076.2199999997</v>
      </c>
      <c r="E643" s="60">
        <f>E422+E430</f>
        <v>1395178.2499999998</v>
      </c>
      <c r="F643" s="45">
        <f t="shared" si="109"/>
        <v>102.13033720768523</v>
      </c>
    </row>
    <row r="644" spans="1:6" ht="12.75" customHeight="1" x14ac:dyDescent="0.2">
      <c r="A644" s="63" t="s">
        <v>581</v>
      </c>
      <c r="B644" s="64" t="s">
        <v>1237</v>
      </c>
      <c r="C644" s="247" t="s">
        <v>1238</v>
      </c>
      <c r="D644" s="60">
        <f>D423+D535</f>
        <v>1278097.8900000001</v>
      </c>
      <c r="E644" s="60">
        <f>E423+E535</f>
        <v>1581031.25</v>
      </c>
      <c r="F644" s="45">
        <f t="shared" si="109"/>
        <v>123.70189031452041</v>
      </c>
    </row>
    <row r="645" spans="1:6" ht="12.75" customHeight="1" x14ac:dyDescent="0.2">
      <c r="A645" s="63" t="s">
        <v>581</v>
      </c>
      <c r="B645" s="64" t="s">
        <v>1239</v>
      </c>
      <c r="C645" s="247" t="s">
        <v>1240</v>
      </c>
      <c r="D645" s="60">
        <f t="shared" ref="D645:E645" si="163">IF(D643&gt;=D644,D643-D644,0)</f>
        <v>87978.329999999609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185853.00000000023</v>
      </c>
      <c r="F646" s="45" t="str">
        <f t="shared" si="109"/>
        <v>-</v>
      </c>
    </row>
    <row r="647" spans="1:6" ht="24" x14ac:dyDescent="0.2">
      <c r="A647" s="251" t="s">
        <v>1243</v>
      </c>
      <c r="B647" s="64" t="s">
        <v>1244</v>
      </c>
      <c r="C647" s="252" t="s">
        <v>1243</v>
      </c>
      <c r="D647" s="60">
        <f>IF(D426-D427+D641-D642&gt;=0,D426-D427+D641-D642,0)</f>
        <v>77449.75</v>
      </c>
      <c r="E647" s="60">
        <f>IF(E426-E427+E641-E642&gt;=0,E426-E427+E641-E642,0)</f>
        <v>162240.60999999999</v>
      </c>
      <c r="F647" s="45">
        <f t="shared" si="109"/>
        <v>209.47854576677133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165428.07999999961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23612.390000000247</v>
      </c>
      <c r="F650" s="45" t="str">
        <f t="shared" si="109"/>
        <v>-</v>
      </c>
    </row>
    <row r="651" spans="1:6" ht="24" x14ac:dyDescent="0.2">
      <c r="A651" s="249" t="s">
        <v>1251</v>
      </c>
      <c r="B651" s="184" t="s">
        <v>1252</v>
      </c>
      <c r="C651" s="250" t="s">
        <v>1251</v>
      </c>
      <c r="D651" s="196">
        <v>94284.58</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122556.13</v>
      </c>
      <c r="E653" s="194">
        <v>193270.5</v>
      </c>
      <c r="F653" s="45">
        <f t="shared" ref="F653:F740" si="167">IF(D653&lt;&gt;0,IF(E653/D653&gt;=100,"&gt;&gt;100",E653/D653*100),"-")</f>
        <v>157.69957814431638</v>
      </c>
    </row>
    <row r="654" spans="1:6" ht="12.75" customHeight="1" x14ac:dyDescent="0.2">
      <c r="A654" s="63" t="s">
        <v>1256</v>
      </c>
      <c r="B654" s="64" t="s">
        <v>1257</v>
      </c>
      <c r="C654" s="247" t="s">
        <v>1256</v>
      </c>
      <c r="D654" s="194">
        <v>0</v>
      </c>
      <c r="E654" s="194">
        <v>346123.44</v>
      </c>
      <c r="F654" s="45" t="str">
        <f t="shared" si="167"/>
        <v>-</v>
      </c>
    </row>
    <row r="655" spans="1:6" ht="12.75" customHeight="1" x14ac:dyDescent="0.2">
      <c r="A655" s="63" t="s">
        <v>1258</v>
      </c>
      <c r="B655" s="64" t="s">
        <v>1259</v>
      </c>
      <c r="C655" s="247" t="s">
        <v>1258</v>
      </c>
      <c r="D655" s="194">
        <v>0</v>
      </c>
      <c r="E655" s="327">
        <v>427409.32</v>
      </c>
      <c r="F655" s="45" t="str">
        <f t="shared" si="167"/>
        <v>-</v>
      </c>
    </row>
    <row r="656" spans="1:6" ht="24" x14ac:dyDescent="0.2">
      <c r="A656" s="63">
        <v>11</v>
      </c>
      <c r="B656" s="64" t="s">
        <v>1260</v>
      </c>
      <c r="C656" s="247" t="s">
        <v>1261</v>
      </c>
      <c r="D656" s="60">
        <f t="shared" ref="D656:E656" si="168">+D653+D654-D655</f>
        <v>122556.13</v>
      </c>
      <c r="E656" s="60">
        <f t="shared" si="168"/>
        <v>111984.61999999994</v>
      </c>
      <c r="F656" s="45">
        <f t="shared" si="167"/>
        <v>91.374148318815173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36</v>
      </c>
      <c r="E658" s="253">
        <v>36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34</v>
      </c>
      <c r="E660" s="253">
        <v>34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48411.21</v>
      </c>
      <c r="E673" s="194"/>
      <c r="F673" s="45">
        <f t="shared" si="167"/>
        <v>0</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1050031.48</v>
      </c>
      <c r="E683" s="192">
        <v>1161696.4099999999</v>
      </c>
      <c r="F683" s="71">
        <f t="shared" si="167"/>
        <v>110.6344364075637</v>
      </c>
    </row>
    <row r="684" spans="1:6" ht="24" x14ac:dyDescent="0.2">
      <c r="A684" s="70">
        <v>63613</v>
      </c>
      <c r="B684" s="182" t="s">
        <v>1317</v>
      </c>
      <c r="C684" s="278" t="s">
        <v>1318</v>
      </c>
      <c r="D684" s="192">
        <v>301.27</v>
      </c>
      <c r="E684" s="192">
        <v>44410.85</v>
      </c>
      <c r="F684" s="71" t="str">
        <f t="shared" si="167"/>
        <v>&gt;&gt;100</v>
      </c>
    </row>
    <row r="685" spans="1:6" ht="24" x14ac:dyDescent="0.2">
      <c r="A685" s="63">
        <v>63622</v>
      </c>
      <c r="B685" s="244" t="s">
        <v>1319</v>
      </c>
      <c r="C685" s="247" t="s">
        <v>1320</v>
      </c>
      <c r="D685" s="194">
        <v>1751.94</v>
      </c>
      <c r="E685" s="194">
        <v>626.13</v>
      </c>
      <c r="F685" s="45">
        <f t="shared" si="167"/>
        <v>35.739237645124831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6080.67</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220.72</v>
      </c>
      <c r="E733" s="192">
        <v>3469.36</v>
      </c>
      <c r="F733" s="71">
        <f t="shared" si="167"/>
        <v>1571.8376223269302</v>
      </c>
    </row>
    <row r="734" spans="1:6" ht="12.75" customHeight="1" x14ac:dyDescent="0.2">
      <c r="A734" s="70">
        <v>32121</v>
      </c>
      <c r="B734" s="65" t="s">
        <v>1397</v>
      </c>
      <c r="C734" s="278" t="s">
        <v>1398</v>
      </c>
      <c r="D734" s="192">
        <v>28226.26</v>
      </c>
      <c r="E734" s="192">
        <v>30458.75</v>
      </c>
      <c r="F734" s="71">
        <f t="shared" si="167"/>
        <v>107.90926605225064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1649.28</v>
      </c>
      <c r="E736" s="194">
        <v>1600</v>
      </c>
      <c r="F736" s="45">
        <f t="shared" si="167"/>
        <v>97.012029491656975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4874.46</v>
      </c>
      <c r="E738" s="194">
        <v>23395.05</v>
      </c>
      <c r="F738" s="45">
        <f t="shared" si="167"/>
        <v>479.95162541081476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346.96</v>
      </c>
      <c r="E742" s="192">
        <v>133</v>
      </c>
      <c r="F742" s="71">
        <f t="shared" si="169"/>
        <v>38.332949043117367</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1526.11</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2064.63</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4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044"/>
  <sheetViews>
    <sheetView showGridLines="0" topLeftCell="A241" zoomScale="115" zoomScaleNormal="115" workbookViewId="0">
      <selection activeCell="E260" sqref="E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1186536.0000000002</v>
      </c>
      <c r="E6" s="180">
        <f t="shared" si="0"/>
        <v>1198669.54</v>
      </c>
      <c r="F6" s="181">
        <f t="shared" ref="F6:F298" si="1">IF(D6&gt;0,IF(E6/D6&gt;=100,"&gt;&gt;100",E6/D6*100),"-")</f>
        <v>101.02260192695374</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969695.29000000015</v>
      </c>
      <c r="E7" s="79">
        <f t="shared" si="2"/>
        <v>991613.25000000012</v>
      </c>
      <c r="F7" s="71">
        <f t="shared" si="1"/>
        <v>102.26029354025221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696.79</v>
      </c>
      <c r="E10" s="192">
        <v>696.79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696.79</v>
      </c>
      <c r="E11" s="192">
        <v>696.79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969695.29000000015</v>
      </c>
      <c r="E12" s="79">
        <f t="shared" si="3"/>
        <v>991613.25000000012</v>
      </c>
      <c r="F12" s="71">
        <f t="shared" si="1"/>
        <v>102.26029354025221</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902150.0900000002</v>
      </c>
      <c r="E13" s="79">
        <f t="shared" si="4"/>
        <v>888193.99000000022</v>
      </c>
      <c r="F13" s="71">
        <f t="shared" si="1"/>
        <v>98.453017945162543</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1122930.1000000001</v>
      </c>
      <c r="E15" s="192">
        <v>1122930.1000000001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5326.83</v>
      </c>
      <c r="E17" s="192">
        <v>5326.83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226106.84</v>
      </c>
      <c r="E18" s="192">
        <v>240062.94</v>
      </c>
      <c r="F18" s="71">
        <f t="shared" si="1"/>
        <v>106.17234755038814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41414.25</v>
      </c>
      <c r="E19" s="79">
        <f t="shared" si="5"/>
        <v>33237.090000000011</v>
      </c>
      <c r="F19" s="71">
        <f t="shared" si="1"/>
        <v>80.255202013799618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76350.740000000005</v>
      </c>
      <c r="E20" s="192">
        <v>77701.58</v>
      </c>
      <c r="F20" s="71">
        <f t="shared" si="1"/>
        <v>101.7692559364847</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9474.2900000000009</v>
      </c>
      <c r="E21" s="192">
        <v>9474.2900000000009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10104.629999999999</v>
      </c>
      <c r="E22" s="192">
        <v>10104.629999999999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3048</v>
      </c>
      <c r="E24" s="192">
        <v>3048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12023.47</v>
      </c>
      <c r="E25" s="192">
        <v>12023.47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39965.120000000003</v>
      </c>
      <c r="E26" s="192">
        <v>40347.129999999997</v>
      </c>
      <c r="F26" s="71">
        <f t="shared" si="1"/>
        <v>100.9558585086195</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109552</v>
      </c>
      <c r="E28" s="192">
        <v>119462.01</v>
      </c>
      <c r="F28" s="71">
        <f t="shared" si="1"/>
        <v>109.04594165327882</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9948.9799999999959</v>
      </c>
      <c r="E29" s="79">
        <f t="shared" si="6"/>
        <v>53248.010000000009</v>
      </c>
      <c r="F29" s="71">
        <f t="shared" si="1"/>
        <v>535.21074522212359</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42271.77</v>
      </c>
      <c r="E30" s="192">
        <v>91994.82</v>
      </c>
      <c r="F30" s="71">
        <f t="shared" si="1"/>
        <v>217.62708303910628</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32322.79</v>
      </c>
      <c r="E34" s="192">
        <v>38746.81</v>
      </c>
      <c r="F34" s="71">
        <f t="shared" si="1"/>
        <v>119.8745838462583</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16181.97</v>
      </c>
      <c r="E35" s="79">
        <f t="shared" si="7"/>
        <v>15230.2</v>
      </c>
      <c r="F35" s="71">
        <f t="shared" si="1"/>
        <v>94.118330462854644</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16714.91</v>
      </c>
      <c r="E36" s="192">
        <v>15530.84</v>
      </c>
      <c r="F36" s="71">
        <f t="shared" si="1"/>
        <v>92.916085100069353</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532.94000000000005</v>
      </c>
      <c r="E40" s="192">
        <v>300.64</v>
      </c>
      <c r="F40" s="71">
        <f t="shared" si="1"/>
        <v>56.411603557623735</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1703.96</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1703.96</v>
      </c>
      <c r="E47" s="192">
        <v>1703.96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1703.96</v>
      </c>
      <c r="E50" s="192">
        <v>0</v>
      </c>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33055.620000000003</v>
      </c>
      <c r="E54" s="192">
        <v>33320.67</v>
      </c>
      <c r="F54" s="71">
        <f t="shared" si="1"/>
        <v>100.80183036954078</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33055.620000000003</v>
      </c>
      <c r="E55" s="192">
        <v>33320.67</v>
      </c>
      <c r="F55" s="71">
        <f t="shared" si="1"/>
        <v>100.80183036954078</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216840.71000000002</v>
      </c>
      <c r="E69" s="79">
        <f>E70+E82+E88+E119+E135+E147+E165+E171</f>
        <v>207056.29</v>
      </c>
      <c r="F69" s="71">
        <f t="shared" si="1"/>
        <v>95.487738441734479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122556.13</v>
      </c>
      <c r="E70" s="79">
        <f t="shared" si="12"/>
        <v>111984.62</v>
      </c>
      <c r="F70" s="71">
        <f t="shared" si="1"/>
        <v>91.374148318815216</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122556.13</v>
      </c>
      <c r="E71" s="79">
        <f t="shared" si="13"/>
        <v>111984.62</v>
      </c>
      <c r="F71" s="71">
        <f t="shared" si="1"/>
        <v>91.374148318815216</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122552.21</v>
      </c>
      <c r="E73" s="192">
        <v>111984.62</v>
      </c>
      <c r="F73" s="71">
        <f t="shared" si="1"/>
        <v>91.377071045883213</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3.92</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0</v>
      </c>
      <c r="E82" s="79">
        <f>SUM(E83:E85)-E86+E87</f>
        <v>1446.9899999999998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2889.12</v>
      </c>
      <c r="E86" s="192">
        <v>2889.12</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2889.12</v>
      </c>
      <c r="E87" s="192">
        <v>4336.1099999999997</v>
      </c>
      <c r="F87" s="71">
        <f t="shared" si="1"/>
        <v>150.0841086559229</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0</v>
      </c>
      <c r="E147" s="79">
        <f t="shared" si="24"/>
        <v>93624.680000000008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93624.680000000008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92161.61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1463.07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94284.58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94284.58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1186536</v>
      </c>
      <c r="E176" s="79">
        <f>E177+E251</f>
        <v>1198669.54</v>
      </c>
      <c r="F176" s="71">
        <f t="shared" si="1"/>
        <v>101.02260192695375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121031.35999999999</v>
      </c>
      <c r="E177" s="79">
        <f>E178+E197+E203+E219+E247+E248</f>
        <v>145520.81</v>
      </c>
      <c r="F177" s="71">
        <f t="shared" si="1"/>
        <v>120.23397076592381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121031.35999999999</v>
      </c>
      <c r="E178" s="79">
        <f>SUM(E179:E181)+E185+E186+SUM(E194:E196)</f>
        <v>117029.41</v>
      </c>
      <c r="F178" s="71">
        <f t="shared" si="1"/>
        <v>96.693460273436585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95790.37</v>
      </c>
      <c r="E179" s="192">
        <v>107519.71</v>
      </c>
      <c r="F179" s="71">
        <f t="shared" si="1"/>
        <v>112.24480080826498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24263.37</v>
      </c>
      <c r="E180" s="192">
        <v>9119.83</v>
      </c>
      <c r="F180" s="71">
        <f t="shared" si="1"/>
        <v>37.586823264863867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526.53</v>
      </c>
      <c r="E181" s="79">
        <f t="shared" si="28"/>
        <v>389.87</v>
      </c>
      <c r="F181" s="71">
        <f t="shared" si="1"/>
        <v>74.045163618407315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526.53</v>
      </c>
      <c r="E184" s="192">
        <v>389.87</v>
      </c>
      <c r="F184" s="71">
        <f t="shared" si="1"/>
        <v>74.045163618407315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451.09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28491.4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1065504.6400000001</v>
      </c>
      <c r="E251" s="79">
        <f>+E252+E255-E264+E274+E291</f>
        <v>1053148.73</v>
      </c>
      <c r="F251" s="71">
        <f t="shared" si="1"/>
        <v>98.840370136726946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875444.56</v>
      </c>
      <c r="E252" s="79">
        <f>E253-E254</f>
        <v>983136.38</v>
      </c>
      <c r="F252" s="71">
        <f t="shared" si="1"/>
        <v>112.30138662350018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875444.56</v>
      </c>
      <c r="E253" s="192">
        <v>988684.15</v>
      </c>
      <c r="F253" s="71">
        <f t="shared" si="1"/>
        <v>112.93509551307281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5547.77</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165428.08000000002</v>
      </c>
      <c r="E255" s="79">
        <f>E256-E260</f>
        <v>-23612.390000000014</v>
      </c>
      <c r="F255" s="71">
        <f t="shared" si="1"/>
        <v>-14.273507859125253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224201.13</v>
      </c>
      <c r="E256" s="79">
        <f>SUM(E257:E259)</f>
        <v>162240.60999999999</v>
      </c>
      <c r="F256" s="71">
        <f t="shared" si="1"/>
        <v>72.363868103608567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224201.13</v>
      </c>
      <c r="E257" s="192">
        <v>162240.60999999999</v>
      </c>
      <c r="F257" s="71">
        <f t="shared" si="1"/>
        <v>72.363868103608567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58773.05</v>
      </c>
      <c r="E260" s="79">
        <f>SUM(E261:E263)</f>
        <v>185853</v>
      </c>
      <c r="F260" s="71">
        <f t="shared" si="1"/>
        <v>316.22146545057637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58773.05</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185853</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24632</v>
      </c>
      <c r="E274" s="79">
        <f>SUM(E275:E277)+SUM(E286:E290)</f>
        <v>93624.74</v>
      </c>
      <c r="F274" s="71">
        <f t="shared" si="1"/>
        <v>380.09394283858398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93624.74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0</v>
      </c>
      <c r="E283" s="192">
        <v>92161.67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v>0</v>
      </c>
      <c r="E285" s="192">
        <v>1463.07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24632</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16178.71</v>
      </c>
      <c r="E297" s="79">
        <f t="shared" si="42"/>
        <v>53672.55</v>
      </c>
      <c r="F297" s="71">
        <f t="shared" si="1"/>
        <v>331.74801946508717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16178.71</v>
      </c>
      <c r="E298" s="193">
        <v>53672.55</v>
      </c>
      <c r="F298" s="75">
        <f t="shared" si="1"/>
        <v>331.74801946508717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93624.68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2889.12</v>
      </c>
      <c r="E308" s="192">
        <v>3781</v>
      </c>
      <c r="F308" s="71">
        <f t="shared" si="43"/>
        <v>130.8702996068007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555.11</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121031.36</v>
      </c>
      <c r="E336" s="192">
        <v>117029.41</v>
      </c>
      <c r="F336" s="71">
        <f t="shared" si="43"/>
        <v>96.693460273436571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164.02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28384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v>107.4</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159.58000000000001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2883.01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v>16178.71</v>
      </c>
      <c r="E388" s="192">
        <v>18192.55</v>
      </c>
      <c r="F388" s="71">
        <f t="shared" si="44"/>
        <v>112.44746954485248</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35480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0"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1278097.8899999999</v>
      </c>
      <c r="E114" s="60">
        <f t="shared" si="22"/>
        <v>1581031.25</v>
      </c>
      <c r="F114" s="45">
        <f t="shared" si="1"/>
        <v>123.70189031452044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1278097.8899999999</v>
      </c>
      <c r="E115" s="60">
        <f t="shared" si="23"/>
        <v>1581031.25</v>
      </c>
      <c r="F115" s="45">
        <f t="shared" si="1"/>
        <v>123.70189031452044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1278097.8899999999</v>
      </c>
      <c r="E117" s="194">
        <v>1581031.25</v>
      </c>
      <c r="F117" s="45">
        <f t="shared" si="1"/>
        <v>123.70189031452044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1278097.8899999999</v>
      </c>
      <c r="E141" s="81">
        <f t="shared" si="28"/>
        <v>1581031.25</v>
      </c>
      <c r="F141" s="61">
        <f t="shared" si="1"/>
        <v>123.70189031452044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workbookViewId="0">
      <selection activeCell="E7" sqref="E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24632</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24632</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24632</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v>24632</v>
      </c>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93"/>
  <sheetViews>
    <sheetView showGridLines="0" topLeftCell="A43" zoomScaleNormal="100" workbookViewId="0">
      <selection activeCell="D43" sqref="D4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123547.54</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1527038.1099999996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1435038.5299999998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1130522.7</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298760.93</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2127.4299999999998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2064.63</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1562.84</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52181.95</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v>0</v>
      </c>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v>0</v>
      </c>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v>0</v>
      </c>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39817.629999999997</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1505064.8399999999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1441580.0899999999</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1121332.97</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313904.46999999997</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2100.0700000000002</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2064.63</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2177.9499999999998</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52158.52</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v>0</v>
      </c>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v>0</v>
      </c>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11326.23</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145520.80999999982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v>0</v>
      </c>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v>0</v>
      </c>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v>0</v>
      </c>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v>0</v>
      </c>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v>0</v>
      </c>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145520.81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117029.41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28491.4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List1</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Ivka Njegovan</cp:lastModifiedBy>
  <cp:lastPrinted>2026-01-28T12:34:59Z</cp:lastPrinted>
  <dcterms:created xsi:type="dcterms:W3CDTF">2022-04-01T05:14:30Z</dcterms:created>
  <dcterms:modified xsi:type="dcterms:W3CDTF">2026-01-29T08:35:46Z</dcterms:modified>
</cp:coreProperties>
</file>